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defaultThemeVersion="166925"/>
  <xr:revisionPtr revIDLastSave="0" documentId="13_ncr:1_{2E6A4010-DDC5-4401-B731-AEB7F66898F5}" xr6:coauthVersionLast="47" xr6:coauthVersionMax="47" xr10:uidLastSave="{00000000-0000-0000-0000-000000000000}"/>
  <bookViews>
    <workbookView xWindow="-120" yWindow="-120" windowWidth="29040" windowHeight="16440" xr2:uid="{74D88B56-4EAA-43A1-82D2-284069B545E3}"/>
  </bookViews>
  <sheets>
    <sheet name="p.doc.num" sheetId="1" r:id="rId1"/>
    <sheet name="PDI contratado" sheetId="2" r:id="rId2"/>
    <sheet name="c.esp.docente" sheetId="3" r:id="rId3"/>
  </sheets>
  <definedNames>
    <definedName name="Print_Area" localSheetId="2">'c.esp.docente'!$A$2:$F$34</definedName>
    <definedName name="Print_Area" localSheetId="0">'p.doc.num'!$A$5:$L$27</definedName>
    <definedName name="Print_Area" localSheetId="1">'PDI contratado'!$A$6:$G$29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3" i="3" l="1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D15" i="3"/>
  <c r="F14" i="3"/>
  <c r="F13" i="3"/>
  <c r="F12" i="3"/>
  <c r="F11" i="3"/>
  <c r="F10" i="3"/>
  <c r="F9" i="3"/>
  <c r="F8" i="3"/>
  <c r="F7" i="3"/>
  <c r="F6" i="3"/>
  <c r="K34" i="2"/>
  <c r="J28" i="2"/>
  <c r="E28" i="2"/>
  <c r="K11" i="2"/>
  <c r="E13" i="1"/>
  <c r="L12" i="1"/>
  <c r="K12" i="1"/>
  <c r="J12" i="1"/>
  <c r="L11" i="1"/>
  <c r="K11" i="1"/>
  <c r="J11" i="1"/>
  <c r="L10" i="1"/>
  <c r="K10" i="1"/>
  <c r="J10" i="1"/>
  <c r="L9" i="1"/>
  <c r="K9" i="1"/>
  <c r="J9" i="1"/>
  <c r="F15" i="3" l="1"/>
  <c r="F33" i="3"/>
  <c r="F34" i="3" s="1"/>
  <c r="I34" i="3" s="1"/>
  <c r="D34" i="3"/>
  <c r="L13" i="1"/>
  <c r="L27" i="1" s="1"/>
  <c r="L29" i="1" s="1"/>
  <c r="K13" i="1"/>
  <c r="K27" i="1" s="1"/>
  <c r="K29" i="1" s="1"/>
  <c r="K31" i="1" l="1"/>
</calcChain>
</file>

<file path=xl/sharedStrings.xml><?xml version="1.0" encoding="utf-8"?>
<sst xmlns="http://schemas.openxmlformats.org/spreadsheetml/2006/main" count="137" uniqueCount="97">
  <si>
    <t>PDI Funcionario. Dotaciones y Retribuciones</t>
  </si>
  <si>
    <t>CUERPO DOCENTE</t>
  </si>
  <si>
    <t>APLIC. PRESUP.</t>
  </si>
  <si>
    <t>DED.</t>
  </si>
  <si>
    <t>DOTAC.</t>
  </si>
  <si>
    <t>SUELDO BASE</t>
  </si>
  <si>
    <t xml:space="preserve">COMPLEMENTO DESTINO </t>
  </si>
  <si>
    <t>COMPL.     ESPECÍFICO GENERAL</t>
  </si>
  <si>
    <t>PAGAS EXTRAS MAS PAGA ADICIONAL</t>
  </si>
  <si>
    <t>TOTAL  INDIVIDUAL</t>
  </si>
  <si>
    <t>TOTAL BÁSICAS, EXTRA Y ADICIONAL  (120.00)</t>
  </si>
  <si>
    <t>TOTAL COMPLEMENTARIAS (121.00)</t>
  </si>
  <si>
    <t>CATEDRÁTICO UNIVERSIDAD</t>
  </si>
  <si>
    <t>120.00/121.00</t>
  </si>
  <si>
    <t>TC</t>
  </si>
  <si>
    <t>CATEDRÁTICO EE.UU.</t>
  </si>
  <si>
    <t>TITULAR UNIVERSIDAD</t>
  </si>
  <si>
    <t>TITULAR  EE.UU.</t>
  </si>
  <si>
    <t>TOTAL</t>
  </si>
  <si>
    <t>Trienios</t>
  </si>
  <si>
    <t>120.00</t>
  </si>
  <si>
    <t>Pagas extraordinarias y pagas adicionales</t>
  </si>
  <si>
    <t>Sueldo base adicional plazas vinculadas</t>
  </si>
  <si>
    <t>Complemento destino adicional plazas vinculadas</t>
  </si>
  <si>
    <t>121.00</t>
  </si>
  <si>
    <t>Complemento específico plazas vinculadas</t>
  </si>
  <si>
    <t>Complemento específico. Méritos docentes</t>
  </si>
  <si>
    <t>Complemento específico. Cargo Académico</t>
  </si>
  <si>
    <t>Incremento retribuciones 2023</t>
  </si>
  <si>
    <t>COMPLEMENTOS PRODUCTIVIDAD</t>
  </si>
  <si>
    <t>Productividad investigadora (sexenios)</t>
  </si>
  <si>
    <t>150.00</t>
  </si>
  <si>
    <t>Productividad complementos art.69 LOU</t>
  </si>
  <si>
    <t>150.01</t>
  </si>
  <si>
    <t>Productividad y otros complementos plazas vinculadas</t>
  </si>
  <si>
    <t>150.02</t>
  </si>
  <si>
    <t>Fondos adicionales 2018,2019,2020</t>
  </si>
  <si>
    <t>150.03</t>
  </si>
  <si>
    <t>PDI Contratado. Dotaciones y Retribuciones</t>
  </si>
  <si>
    <t>CATEGORÍAS</t>
  </si>
  <si>
    <t>APLIC.PRESUP.</t>
  </si>
  <si>
    <t>DOT.</t>
  </si>
  <si>
    <t>INDIVIDUAL (1)</t>
  </si>
  <si>
    <t>Contratado Doctor</t>
  </si>
  <si>
    <t>130.00</t>
  </si>
  <si>
    <t>Contratado Doctor. Plantilla Investigadora (I3)</t>
  </si>
  <si>
    <t>Ayudante Doctor</t>
  </si>
  <si>
    <t>Ayudante (con DEA)</t>
  </si>
  <si>
    <t xml:space="preserve">Eméritos </t>
  </si>
  <si>
    <t xml:space="preserve">Asociados            </t>
  </si>
  <si>
    <t>6 H</t>
  </si>
  <si>
    <t>5 H</t>
  </si>
  <si>
    <t>4 H</t>
  </si>
  <si>
    <t>3 H</t>
  </si>
  <si>
    <t xml:space="preserve">Asociados  6 meses          </t>
  </si>
  <si>
    <t>130.01</t>
  </si>
  <si>
    <t>Sustituciones</t>
  </si>
  <si>
    <t>Nuevas plazas, promociones, estabilizaciones</t>
  </si>
  <si>
    <t>Méritos docentes</t>
  </si>
  <si>
    <t>131.00</t>
  </si>
  <si>
    <t>Méritos investigadores</t>
  </si>
  <si>
    <t>Complementos art. 55 LOU</t>
  </si>
  <si>
    <t>131.10</t>
  </si>
  <si>
    <t>(1) Incluido pagas extraordinarias</t>
  </si>
  <si>
    <t>Complemento Específico Cargos Docentes y asimilados. Dotaciones y Retribuciones</t>
  </si>
  <si>
    <t>CARGO DOCENTE</t>
  </si>
  <si>
    <t>DOTACIONES</t>
  </si>
  <si>
    <t>INDIVIDUAL</t>
  </si>
  <si>
    <t>RECTOR</t>
  </si>
  <si>
    <t>VICERRECTOR</t>
  </si>
  <si>
    <t>SECRETARIO GENERAL</t>
  </si>
  <si>
    <t>DECANO Y DIRECTOR DE FACULTAD, ESCUELA SUP. Y ESCUELA UNIVERSITARIA</t>
  </si>
  <si>
    <t>DIRECTOR DE DEPARTAMENTO UNIVERSITARIO</t>
  </si>
  <si>
    <t>VICEDECANO Y SUBDIRECTOR DE FACULTAD, ESCUELA SUP. Y ESCUELA UNIV.</t>
  </si>
  <si>
    <t>DIRECTOR DE INSTITUTO</t>
  </si>
  <si>
    <t>SUBDIRECTOR O SECRETARIO DEPARTAMENTO UNIVERSITARIO</t>
  </si>
  <si>
    <t>COORDINADOR PRUEBAS DE ACCESO</t>
  </si>
  <si>
    <t>TOTAL CARGOS DOCENTES</t>
  </si>
  <si>
    <t>CARGOS ASIMILADOS</t>
  </si>
  <si>
    <t>DEFENSOR UNIVERSITARIO</t>
  </si>
  <si>
    <t>SECRETARIO DEL CONSEJO SOCIAL</t>
  </si>
  <si>
    <t xml:space="preserve">DIRECTOR DE ÁREA </t>
  </si>
  <si>
    <t>DIRECTOR DE CENTRO DE IDIOMAS</t>
  </si>
  <si>
    <t>DIRECTOR ACADÉMICO ESCUELA DE TURISMO ALTAMIRA</t>
  </si>
  <si>
    <t>DIRECTOR FUNDACIÓN LEONARDO TORRES QUEVEDO</t>
  </si>
  <si>
    <t>DIRECTOR CURSOS DE VERANO</t>
  </si>
  <si>
    <t>COORDINADOR GENERAL  PRUEBAS DE ACCESO</t>
  </si>
  <si>
    <t>DELEGADO DEL RECTOR SEGUIMIENTO DEL PLAN ESTRATÉGICO</t>
  </si>
  <si>
    <t>DIRECTOR PROGRAMA SENIOR</t>
  </si>
  <si>
    <t>SUBDIRECTOR PROGRAMA SENIOR</t>
  </si>
  <si>
    <t>DIRECTOR CENTRO INTERNACIONAL DE ESTUDIOS MATEMÁTICOS</t>
  </si>
  <si>
    <t xml:space="preserve">SUBDIRECTOR INSTITUTO </t>
  </si>
  <si>
    <t>COORDINADOR OFICINA ECOCAMPUS, COORDINADOR OFICINA DE ACCIÓN SOLIDARIA</t>
  </si>
  <si>
    <t>COORDINADORES DE CENTROS, INSTITUTOS</t>
  </si>
  <si>
    <t>DIRECTOR AULA DE EXTENSIÓN UNIVERSITARIA, COORDINADOR OFICINA ECOCAMPUS</t>
  </si>
  <si>
    <t>TOTAL CARGOS ASIMILADOS</t>
  </si>
  <si>
    <t>T O T A 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</si>
</sst>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\ _P_t_s_-;\-* #,##0\ _P_t_s_-;_-* &quot;-&quot;\ _P_t_s_-;_-@_-"/>
    <numFmt numFmtId="165" formatCode="_-* #,##0.00\ _€_-;\-* #,##0.00\ _€_-;_-* &quot;-&quot;??\ _€_-;_-@_-"/>
    <numFmt numFmtId="166" formatCode="_-* #,##0\ _€_-;\-* #,##0\ _€_-;_-* &quot;-&quot;\ _€_-;_-@_-"/>
    <numFmt numFmtId="167" formatCode="#,##0.00_ ;\-#,##0.00\ "/>
    <numFmt numFmtId="168" formatCode="_-* #,##0\ _€_-;\-* #,##0\ _€_-;_-* &quot;-&quot;??\ _€_-;_-@_-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Verdana"/>
      <family val="2"/>
    </font>
    <font>
      <b/>
      <sz val="14"/>
      <color rgb="FF1F497D"/>
      <name val="Calibri"/>
      <family val="2"/>
    </font>
    <font>
      <b/>
      <sz val="18"/>
      <name val="Verdana"/>
      <family val="2"/>
    </font>
    <font>
      <sz val="18"/>
      <name val="Verdana"/>
      <family val="2"/>
    </font>
    <font>
      <sz val="14"/>
      <name val="Verdana"/>
      <family val="2"/>
    </font>
    <font>
      <b/>
      <sz val="14"/>
      <name val="Verdana"/>
      <family val="2"/>
    </font>
    <font>
      <sz val="9"/>
      <color indexed="8"/>
      <name val="Verdana"/>
      <family val="2"/>
    </font>
    <font>
      <sz val="10"/>
      <name val="Arial"/>
      <family val="2"/>
    </font>
    <font>
      <sz val="16"/>
      <name val="Verdana"/>
      <family val="2"/>
    </font>
    <font>
      <b/>
      <sz val="11"/>
      <name val="Calibri"/>
      <family val="2"/>
      <scheme val="minor"/>
    </font>
    <font>
      <sz val="8"/>
      <name val="Verdana"/>
      <family val="2"/>
    </font>
    <font>
      <sz val="12"/>
      <name val="Verdana"/>
      <family val="2"/>
    </font>
    <font>
      <b/>
      <sz val="14"/>
      <name val="Calibri"/>
      <family val="2"/>
      <scheme val="minor"/>
    </font>
    <font>
      <b/>
      <sz val="10"/>
      <name val="Arial"/>
      <family val="2"/>
    </font>
    <font>
      <sz val="9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b/>
      <sz val="9"/>
      <color indexed="21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rgb="FFEEF3F8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theme="3"/>
      </top>
      <bottom style="thin">
        <color theme="3"/>
      </bottom>
      <diagonal/>
    </border>
    <border>
      <left style="thin">
        <color theme="4"/>
      </left>
      <right/>
      <top style="thin">
        <color theme="3"/>
      </top>
      <bottom style="thin">
        <color theme="3"/>
      </bottom>
      <diagonal/>
    </border>
    <border>
      <left/>
      <right style="thin">
        <color theme="4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/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/>
      <right/>
      <top style="thin">
        <color theme="3"/>
      </top>
      <bottom style="thin">
        <color theme="0"/>
      </bottom>
      <diagonal/>
    </border>
    <border>
      <left style="thin">
        <color theme="4"/>
      </left>
      <right/>
      <top style="thin">
        <color theme="3"/>
      </top>
      <bottom style="thin">
        <color theme="0"/>
      </bottom>
      <diagonal/>
    </border>
    <border>
      <left/>
      <right style="thin">
        <color theme="4"/>
      </right>
      <top style="thin">
        <color theme="3"/>
      </top>
      <bottom style="thin">
        <color theme="0"/>
      </bottom>
      <diagonal/>
    </border>
    <border>
      <left/>
      <right/>
      <top style="medium">
        <color theme="3"/>
      </top>
      <bottom style="thin">
        <color theme="3"/>
      </bottom>
      <diagonal/>
    </border>
    <border>
      <left style="thin">
        <color theme="4"/>
      </left>
      <right/>
      <top style="medium">
        <color theme="3"/>
      </top>
      <bottom style="thin">
        <color theme="3"/>
      </bottom>
      <diagonal/>
    </border>
    <border>
      <left/>
      <right style="thin">
        <color theme="4"/>
      </right>
      <top style="medium">
        <color theme="3"/>
      </top>
      <bottom style="thin">
        <color theme="3"/>
      </bottom>
      <diagonal/>
    </border>
    <border>
      <left/>
      <right/>
      <top style="thin">
        <color indexed="21"/>
      </top>
      <bottom/>
      <diagonal/>
    </border>
    <border>
      <left/>
      <right style="thin">
        <color theme="3"/>
      </right>
      <top style="thin">
        <color theme="3"/>
      </top>
      <bottom style="thin">
        <color theme="0"/>
      </bottom>
      <diagonal/>
    </border>
  </borders>
  <cellStyleXfs count="10">
    <xf numFmtId="0" fontId="0" fillId="0" borderId="0"/>
    <xf numFmtId="165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2" fillId="2" borderId="1" applyProtection="0">
      <alignment horizontal="center"/>
    </xf>
    <xf numFmtId="0" fontId="3" fillId="3" borderId="4" applyNumberFormat="0" applyBorder="0" applyAlignment="0" applyProtection="0">
      <alignment horizontal="center"/>
    </xf>
    <xf numFmtId="0" fontId="10" fillId="0" borderId="0"/>
    <xf numFmtId="0" fontId="3" fillId="4" borderId="7" applyNumberFormat="0" applyProtection="0">
      <alignment horizontal="center"/>
    </xf>
    <xf numFmtId="0" fontId="2" fillId="5" borderId="10" applyNumberFormat="0" applyProtection="0">
      <alignment horizontal="center"/>
    </xf>
    <xf numFmtId="0" fontId="3" fillId="3" borderId="4" applyNumberFormat="0" applyBorder="0" applyAlignment="0" applyProtection="0">
      <alignment horizontal="center"/>
    </xf>
    <xf numFmtId="4" fontId="21" fillId="0" borderId="13" applyNumberFormat="0" applyAlignment="0">
      <alignment horizontal="right"/>
    </xf>
  </cellStyleXfs>
  <cellXfs count="67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Continuous"/>
    </xf>
    <xf numFmtId="0" fontId="5" fillId="0" borderId="0" xfId="0" applyFont="1" applyAlignment="1">
      <alignment vertical="center"/>
    </xf>
    <xf numFmtId="0" fontId="6" fillId="0" borderId="0" xfId="0" applyFont="1"/>
    <xf numFmtId="0" fontId="7" fillId="0" borderId="0" xfId="0" applyFont="1"/>
    <xf numFmtId="3" fontId="4" fillId="0" borderId="0" xfId="0" applyNumberFormat="1" applyFont="1"/>
    <xf numFmtId="0" fontId="8" fillId="0" borderId="0" xfId="0" applyFont="1"/>
    <xf numFmtId="0" fontId="9" fillId="0" borderId="0" xfId="0" applyFont="1"/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Continuous" vertical="center"/>
    </xf>
    <xf numFmtId="0" fontId="2" fillId="2" borderId="2" xfId="3" applyBorder="1">
      <alignment horizontal="center"/>
    </xf>
    <xf numFmtId="0" fontId="2" fillId="2" borderId="1" xfId="3" applyAlignment="1">
      <alignment horizontal="center" wrapText="1"/>
    </xf>
    <xf numFmtId="0" fontId="2" fillId="2" borderId="1" xfId="3">
      <alignment horizontal="center"/>
    </xf>
    <xf numFmtId="0" fontId="2" fillId="2" borderId="3" xfId="3" applyBorder="1" applyAlignment="1">
      <alignment horizontal="center" wrapText="1"/>
    </xf>
    <xf numFmtId="0" fontId="3" fillId="3" borderId="5" xfId="4" applyBorder="1" applyAlignment="1"/>
    <xf numFmtId="0" fontId="3" fillId="3" borderId="0" xfId="4" applyBorder="1" applyAlignment="1">
      <alignment horizontal="right"/>
    </xf>
    <xf numFmtId="0" fontId="1" fillId="0" borderId="0" xfId="5" applyFont="1" applyAlignment="1">
      <alignment horizontal="center"/>
    </xf>
    <xf numFmtId="3" fontId="1" fillId="0" borderId="0" xfId="2" applyNumberFormat="1" applyFont="1" applyFill="1" applyBorder="1" applyAlignment="1">
      <alignment horizontal="center"/>
    </xf>
    <xf numFmtId="4" fontId="1" fillId="0" borderId="0" xfId="1" applyNumberFormat="1" applyFont="1" applyFill="1" applyBorder="1" applyAlignment="1">
      <alignment horizontal="right"/>
    </xf>
    <xf numFmtId="4" fontId="3" fillId="3" borderId="0" xfId="1" applyNumberFormat="1" applyFont="1" applyFill="1" applyBorder="1" applyAlignment="1">
      <alignment horizontal="right"/>
    </xf>
    <xf numFmtId="4" fontId="3" fillId="3" borderId="6" xfId="1" applyNumberFormat="1" applyFont="1" applyFill="1" applyBorder="1" applyAlignment="1">
      <alignment horizontal="right"/>
    </xf>
    <xf numFmtId="0" fontId="3" fillId="4" borderId="8" xfId="6" applyNumberFormat="1" applyBorder="1">
      <alignment horizontal="center"/>
    </xf>
    <xf numFmtId="0" fontId="3" fillId="4" borderId="7" xfId="6" applyNumberFormat="1">
      <alignment horizontal="center"/>
    </xf>
    <xf numFmtId="3" fontId="3" fillId="4" borderId="7" xfId="6" applyNumberFormat="1">
      <alignment horizontal="center"/>
    </xf>
    <xf numFmtId="4" fontId="3" fillId="4" borderId="7" xfId="6" applyNumberFormat="1">
      <alignment horizontal="center"/>
    </xf>
    <xf numFmtId="4" fontId="3" fillId="4" borderId="7" xfId="6" applyNumberFormat="1" applyAlignment="1">
      <alignment horizontal="right"/>
    </xf>
    <xf numFmtId="4" fontId="3" fillId="4" borderId="9" xfId="6" applyNumberFormat="1" applyBorder="1" applyAlignment="1">
      <alignment horizontal="right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0" fontId="12" fillId="0" borderId="0" xfId="0" applyFont="1" applyAlignment="1">
      <alignment vertical="center"/>
    </xf>
    <xf numFmtId="0" fontId="13" fillId="5" borderId="11" xfId="7" applyNumberFormat="1" applyFont="1" applyBorder="1">
      <alignment horizontal="center"/>
    </xf>
    <xf numFmtId="0" fontId="13" fillId="5" borderId="10" xfId="7" applyNumberFormat="1" applyFont="1">
      <alignment horizontal="center"/>
    </xf>
    <xf numFmtId="4" fontId="13" fillId="5" borderId="10" xfId="7" applyNumberFormat="1" applyFont="1">
      <alignment horizontal="center"/>
    </xf>
    <xf numFmtId="4" fontId="13" fillId="5" borderId="10" xfId="7" applyNumberFormat="1" applyFont="1" applyAlignment="1">
      <alignment horizontal="right"/>
    </xf>
    <xf numFmtId="4" fontId="13" fillId="5" borderId="12" xfId="7" applyNumberFormat="1" applyFont="1" applyBorder="1" applyAlignment="1">
      <alignment horizontal="right"/>
    </xf>
    <xf numFmtId="3" fontId="14" fillId="0" borderId="0" xfId="0" applyNumberFormat="1" applyFont="1" applyAlignment="1">
      <alignment horizontal="right" vertical="top"/>
    </xf>
    <xf numFmtId="4" fontId="4" fillId="0" borderId="0" xfId="0" applyNumberFormat="1" applyFont="1"/>
    <xf numFmtId="0" fontId="4" fillId="0" borderId="0" xfId="0" applyFont="1" applyAlignment="1">
      <alignment textRotation="180"/>
    </xf>
    <xf numFmtId="0" fontId="11" fillId="0" borderId="0" xfId="0" applyFont="1" applyAlignment="1">
      <alignment textRotation="180"/>
    </xf>
    <xf numFmtId="49" fontId="8" fillId="0" borderId="0" xfId="0" applyNumberFormat="1" applyFont="1" applyAlignment="1">
      <alignment vertical="center" textRotation="180"/>
    </xf>
    <xf numFmtId="0" fontId="15" fillId="0" borderId="0" xfId="0" applyFont="1" applyAlignment="1">
      <alignment horizontal="left" textRotation="180"/>
    </xf>
    <xf numFmtId="0" fontId="11" fillId="0" borderId="0" xfId="0" applyFont="1"/>
    <xf numFmtId="0" fontId="2" fillId="2" borderId="3" xfId="3" applyBorder="1">
      <alignment horizontal="center"/>
    </xf>
    <xf numFmtId="166" fontId="1" fillId="0" borderId="0" xfId="2" applyNumberFormat="1" applyFont="1" applyFill="1" applyBorder="1" applyAlignment="1">
      <alignment horizontal="center"/>
    </xf>
    <xf numFmtId="165" fontId="1" fillId="0" borderId="0" xfId="1" applyFont="1" applyFill="1" applyBorder="1" applyAlignment="1">
      <alignment horizontal="right"/>
    </xf>
    <xf numFmtId="167" fontId="3" fillId="3" borderId="6" xfId="8" applyNumberFormat="1" applyBorder="1" applyAlignment="1">
      <alignment horizontal="right"/>
    </xf>
    <xf numFmtId="168" fontId="16" fillId="0" borderId="0" xfId="1" applyNumberFormat="1" applyFont="1" applyFill="1" applyBorder="1" applyAlignment="1"/>
    <xf numFmtId="0" fontId="17" fillId="0" borderId="0" xfId="0" applyFont="1"/>
    <xf numFmtId="167" fontId="11" fillId="0" borderId="0" xfId="0" applyNumberFormat="1" applyFont="1"/>
    <xf numFmtId="166" fontId="13" fillId="5" borderId="10" xfId="7" applyNumberFormat="1" applyFont="1">
      <alignment horizontal="center"/>
    </xf>
    <xf numFmtId="165" fontId="13" fillId="5" borderId="10" xfId="7" applyNumberFormat="1" applyFont="1">
      <alignment horizontal="center"/>
    </xf>
    <xf numFmtId="167" fontId="13" fillId="5" borderId="12" xfId="7" applyNumberFormat="1" applyFont="1" applyBorder="1" applyAlignment="1">
      <alignment horizontal="right"/>
    </xf>
    <xf numFmtId="0" fontId="18" fillId="0" borderId="0" xfId="0" applyFont="1"/>
    <xf numFmtId="0" fontId="15" fillId="0" borderId="0" xfId="0" applyFont="1"/>
    <xf numFmtId="0" fontId="19" fillId="0" borderId="0" xfId="0" applyFont="1" applyAlignment="1">
      <alignment horizontal="centerContinuous" vertical="center"/>
    </xf>
    <xf numFmtId="0" fontId="19" fillId="0" borderId="0" xfId="0" applyFont="1" applyAlignment="1">
      <alignment vertical="center"/>
    </xf>
    <xf numFmtId="0" fontId="19" fillId="6" borderId="0" xfId="0" applyFont="1" applyFill="1"/>
    <xf numFmtId="165" fontId="3" fillId="3" borderId="6" xfId="8" applyNumberFormat="1" applyBorder="1" applyAlignment="1">
      <alignment horizontal="right"/>
    </xf>
    <xf numFmtId="0" fontId="20" fillId="0" borderId="0" xfId="0" applyFont="1"/>
    <xf numFmtId="165" fontId="13" fillId="5" borderId="12" xfId="7" applyNumberFormat="1" applyFont="1" applyBorder="1">
      <alignment horizontal="center"/>
    </xf>
    <xf numFmtId="0" fontId="3" fillId="4" borderId="14" xfId="6" applyNumberFormat="1" applyBorder="1">
      <alignment horizontal="center"/>
    </xf>
    <xf numFmtId="0" fontId="4" fillId="0" borderId="0" xfId="0" applyFont="1" applyAlignment="1">
      <alignment vertical="center" textRotation="180"/>
    </xf>
    <xf numFmtId="0" fontId="8" fillId="0" borderId="0" xfId="0" applyFont="1" applyAlignment="1">
      <alignment vertical="center"/>
    </xf>
    <xf numFmtId="4" fontId="8" fillId="0" borderId="0" xfId="0" applyNumberFormat="1" applyFont="1" applyAlignment="1">
      <alignment vertical="center"/>
    </xf>
    <xf numFmtId="165" fontId="8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top"/>
    </xf>
  </cellXfs>
  <cellStyles count="10">
    <cellStyle name="1-pie" xfId="9" xr:uid="{BC829F93-F4E9-4065-B8D0-05859868E13D}"/>
    <cellStyle name="1-texto normal" xfId="5" xr:uid="{4974316C-0033-4FD2-B1E0-38296C1B0CA7}"/>
    <cellStyle name="Millares" xfId="1" builtinId="3"/>
    <cellStyle name="Millares [0]" xfId="2" builtinId="6"/>
    <cellStyle name="Normal" xfId="0" builtinId="0"/>
    <cellStyle name="P2010-Encabezado" xfId="3" xr:uid="{C2AD8688-D661-475D-B6C9-33B320E33FB7}"/>
    <cellStyle name="P2010-Primera Columna" xfId="4" xr:uid="{0EE81051-6047-405B-B41B-324E42B0E73A}"/>
    <cellStyle name="P2010-SubTotales" xfId="6" xr:uid="{E07628CA-A107-4E55-8FEA-BC764D9C4053}"/>
    <cellStyle name="P2010-Totales" xfId="7" xr:uid="{EA2A0B31-B1F4-42DA-B9F9-E3418C2EB889}"/>
    <cellStyle name="P2010-Ultima Columna" xfId="8" xr:uid="{F8399C64-EE10-4606-9623-E8570BC08C4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104582-5303-4213-B5A3-C5F9B05F6583}">
  <dimension ref="A5:L39"/>
  <sheetViews>
    <sheetView tabSelected="1" view="pageBreakPreview" zoomScale="90" zoomScaleNormal="100" zoomScaleSheetLayoutView="90" workbookViewId="0">
      <selection activeCell="L28" sqref="L28"/>
    </sheetView>
  </sheetViews>
  <sheetFormatPr baseColWidth="10" defaultRowHeight="20.100000000000001" customHeight="1" x14ac:dyDescent="0.2"/>
  <cols>
    <col min="1" max="1" width="2.7109375" style="1" customWidth="1"/>
    <col min="2" max="2" width="47.140625" style="1" customWidth="1"/>
    <col min="3" max="3" width="15" style="1" customWidth="1"/>
    <col min="4" max="4" width="9.42578125" style="1" customWidth="1"/>
    <col min="5" max="5" width="10.28515625" style="1" customWidth="1"/>
    <col min="6" max="6" width="14.42578125" style="1" customWidth="1"/>
    <col min="7" max="7" width="16.85546875" style="1" customWidth="1"/>
    <col min="8" max="8" width="16" style="1" customWidth="1"/>
    <col min="9" max="9" width="18.28515625" style="1" customWidth="1"/>
    <col min="10" max="10" width="14.85546875" style="1" customWidth="1"/>
    <col min="11" max="11" width="18.42578125" style="1" customWidth="1"/>
    <col min="12" max="12" width="18.7109375" style="1" customWidth="1"/>
    <col min="13" max="16384" width="11.42578125" style="1"/>
  </cols>
  <sheetData>
    <row r="5" spans="1:12" ht="20.100000000000001" customHeight="1" x14ac:dyDescent="0.2">
      <c r="B5" s="2"/>
      <c r="C5" s="2"/>
    </row>
    <row r="6" spans="1:12" ht="20.100000000000001" customHeight="1" x14ac:dyDescent="0.3">
      <c r="B6" s="3" t="s">
        <v>0</v>
      </c>
      <c r="F6" s="4"/>
      <c r="G6" s="5"/>
      <c r="H6" s="5"/>
      <c r="I6" s="5"/>
      <c r="K6" s="6"/>
    </row>
    <row r="7" spans="1:12" ht="20.100000000000001" customHeight="1" x14ac:dyDescent="0.25">
      <c r="A7" s="7"/>
      <c r="B7" s="7"/>
      <c r="C7" s="7"/>
      <c r="D7" s="8"/>
      <c r="E7" s="9"/>
      <c r="F7" s="10"/>
      <c r="G7" s="10"/>
      <c r="H7" s="10"/>
      <c r="I7" s="10"/>
      <c r="J7" s="10"/>
      <c r="K7" s="10"/>
      <c r="L7" s="10"/>
    </row>
    <row r="8" spans="1:12" s="7" customFormat="1" ht="22.15" customHeight="1" x14ac:dyDescent="0.25">
      <c r="B8" s="11" t="s">
        <v>1</v>
      </c>
      <c r="C8" s="12" t="s">
        <v>2</v>
      </c>
      <c r="D8" s="13" t="s">
        <v>3</v>
      </c>
      <c r="E8" s="13" t="s">
        <v>4</v>
      </c>
      <c r="F8" s="12" t="s">
        <v>5</v>
      </c>
      <c r="G8" s="12" t="s">
        <v>6</v>
      </c>
      <c r="H8" s="12" t="s">
        <v>7</v>
      </c>
      <c r="I8" s="12" t="s">
        <v>8</v>
      </c>
      <c r="J8" s="12" t="s">
        <v>9</v>
      </c>
      <c r="K8" s="12" t="s">
        <v>10</v>
      </c>
      <c r="L8" s="14" t="s">
        <v>11</v>
      </c>
    </row>
    <row r="9" spans="1:12" s="7" customFormat="1" ht="42" customHeight="1" x14ac:dyDescent="0.25">
      <c r="A9" s="1"/>
      <c r="B9" s="15" t="s">
        <v>12</v>
      </c>
      <c r="C9" s="16" t="s">
        <v>13</v>
      </c>
      <c r="D9" s="17" t="s">
        <v>14</v>
      </c>
      <c r="E9" s="18">
        <v>176</v>
      </c>
      <c r="F9" s="19">
        <v>15082.68</v>
      </c>
      <c r="G9" s="19">
        <v>11817.12</v>
      </c>
      <c r="H9" s="19">
        <v>13323.72</v>
      </c>
      <c r="I9" s="19">
        <v>5741.36</v>
      </c>
      <c r="J9" s="19">
        <f>SUM(F9:I9)</f>
        <v>45964.880000000005</v>
      </c>
      <c r="K9" s="20">
        <f>+(F9+I9)*E9</f>
        <v>3665031.04</v>
      </c>
      <c r="L9" s="21">
        <f>+(G9+H9)*E9</f>
        <v>4424787.84</v>
      </c>
    </row>
    <row r="10" spans="1:12" ht="20.100000000000001" customHeight="1" x14ac:dyDescent="0.25">
      <c r="B10" s="15" t="s">
        <v>15</v>
      </c>
      <c r="C10" s="16" t="s">
        <v>13</v>
      </c>
      <c r="D10" s="17" t="s">
        <v>14</v>
      </c>
      <c r="E10" s="18">
        <v>4</v>
      </c>
      <c r="F10" s="19">
        <v>15082.68</v>
      </c>
      <c r="G10" s="19">
        <v>10823.16</v>
      </c>
      <c r="H10" s="19">
        <v>6215.76</v>
      </c>
      <c r="I10" s="19">
        <v>4391.04</v>
      </c>
      <c r="J10" s="19">
        <f>SUM(F10:I10)</f>
        <v>36512.639999999999</v>
      </c>
      <c r="K10" s="20">
        <f>+(F10+I10)*E10</f>
        <v>77894.880000000005</v>
      </c>
      <c r="L10" s="21">
        <f>+(G10+H10)*E10</f>
        <v>68155.679999999993</v>
      </c>
    </row>
    <row r="11" spans="1:12" ht="20.100000000000001" customHeight="1" x14ac:dyDescent="0.25">
      <c r="B11" s="15" t="s">
        <v>16</v>
      </c>
      <c r="C11" s="16" t="s">
        <v>13</v>
      </c>
      <c r="D11" s="17" t="s">
        <v>14</v>
      </c>
      <c r="E11" s="18">
        <v>292</v>
      </c>
      <c r="F11" s="19">
        <v>15082.68</v>
      </c>
      <c r="G11" s="19">
        <v>10823.16</v>
      </c>
      <c r="H11" s="19">
        <v>6215.76</v>
      </c>
      <c r="I11" s="19">
        <v>4391.04</v>
      </c>
      <c r="J11" s="19">
        <f>SUM(F11:I11)</f>
        <v>36512.639999999999</v>
      </c>
      <c r="K11" s="20">
        <f>+(F11+I11)*E11</f>
        <v>5686326.2400000002</v>
      </c>
      <c r="L11" s="21">
        <f>+(G11+H11)*E11</f>
        <v>4975364.6399999997</v>
      </c>
    </row>
    <row r="12" spans="1:12" ht="20.100000000000001" customHeight="1" x14ac:dyDescent="0.25">
      <c r="B12" s="15" t="s">
        <v>17</v>
      </c>
      <c r="C12" s="16" t="s">
        <v>13</v>
      </c>
      <c r="D12" s="17" t="s">
        <v>14</v>
      </c>
      <c r="E12" s="18">
        <v>16</v>
      </c>
      <c r="F12" s="19">
        <v>15082.68</v>
      </c>
      <c r="G12" s="19">
        <v>9495.6</v>
      </c>
      <c r="H12" s="19">
        <v>3837.6</v>
      </c>
      <c r="I12" s="19">
        <v>3773.42</v>
      </c>
      <c r="J12" s="19">
        <f>SUM(F12:I12)</f>
        <v>32189.299999999996</v>
      </c>
      <c r="K12" s="20">
        <f>+(F12+I12)*E12</f>
        <v>301697.59999999998</v>
      </c>
      <c r="L12" s="21">
        <f>+(G12+H12)*E12</f>
        <v>213331.20000000001</v>
      </c>
    </row>
    <row r="13" spans="1:12" ht="20.100000000000001" customHeight="1" x14ac:dyDescent="0.25">
      <c r="B13" s="22" t="s">
        <v>18</v>
      </c>
      <c r="C13" s="23"/>
      <c r="D13" s="23"/>
      <c r="E13" s="24">
        <f>SUM(E9:E12)</f>
        <v>488</v>
      </c>
      <c r="F13" s="25"/>
      <c r="G13" s="25"/>
      <c r="H13" s="25"/>
      <c r="I13" s="25"/>
      <c r="J13" s="25"/>
      <c r="K13" s="26">
        <f>SUM(K9:K12)</f>
        <v>9730949.7599999998</v>
      </c>
      <c r="L13" s="27">
        <f>SUM(L9:L12)</f>
        <v>9681639.3599999994</v>
      </c>
    </row>
    <row r="14" spans="1:12" ht="20.100000000000001" customHeight="1" x14ac:dyDescent="0.25">
      <c r="B14" s="15" t="s">
        <v>19</v>
      </c>
      <c r="C14" s="16" t="s">
        <v>20</v>
      </c>
      <c r="D14" s="28"/>
      <c r="E14" s="29"/>
      <c r="F14" s="19"/>
      <c r="G14" s="19"/>
      <c r="H14" s="19"/>
      <c r="I14" s="19"/>
      <c r="J14" s="19"/>
      <c r="K14" s="20">
        <v>2665222.9500000002</v>
      </c>
      <c r="L14" s="21"/>
    </row>
    <row r="15" spans="1:12" ht="20.100000000000001" customHeight="1" x14ac:dyDescent="0.25">
      <c r="B15" s="15" t="s">
        <v>21</v>
      </c>
      <c r="C15" s="16" t="s">
        <v>20</v>
      </c>
      <c r="D15" s="28"/>
      <c r="E15" s="29"/>
      <c r="F15" s="19"/>
      <c r="G15" s="19"/>
      <c r="H15" s="19"/>
      <c r="I15" s="19"/>
      <c r="J15" s="19"/>
      <c r="K15" s="20">
        <v>773863.52</v>
      </c>
      <c r="L15" s="21"/>
    </row>
    <row r="16" spans="1:12" ht="20.100000000000001" customHeight="1" x14ac:dyDescent="0.25">
      <c r="B16" s="15" t="s">
        <v>22</v>
      </c>
      <c r="C16" s="16" t="s">
        <v>20</v>
      </c>
      <c r="D16" s="28"/>
      <c r="E16" s="29"/>
      <c r="F16" s="19"/>
      <c r="G16" s="19"/>
      <c r="H16" s="19"/>
      <c r="I16" s="19"/>
      <c r="J16" s="19"/>
      <c r="K16" s="20">
        <v>16519.68</v>
      </c>
      <c r="L16" s="21"/>
    </row>
    <row r="17" spans="1:12" ht="20.100000000000001" customHeight="1" x14ac:dyDescent="0.25">
      <c r="B17" s="15" t="s">
        <v>23</v>
      </c>
      <c r="C17" s="16" t="s">
        <v>24</v>
      </c>
      <c r="D17" s="28"/>
      <c r="E17" s="29"/>
      <c r="F17" s="19"/>
      <c r="G17" s="19"/>
      <c r="H17" s="19"/>
      <c r="I17" s="19"/>
      <c r="J17" s="19"/>
      <c r="K17" s="20"/>
      <c r="L17" s="21">
        <v>93038.51</v>
      </c>
    </row>
    <row r="18" spans="1:12" ht="20.100000000000001" customHeight="1" x14ac:dyDescent="0.25">
      <c r="B18" s="15" t="s">
        <v>25</v>
      </c>
      <c r="C18" s="16" t="s">
        <v>24</v>
      </c>
      <c r="D18" s="28"/>
      <c r="E18" s="29"/>
      <c r="F18" s="19"/>
      <c r="G18" s="19"/>
      <c r="H18" s="19"/>
      <c r="I18" s="19"/>
      <c r="J18" s="19"/>
      <c r="K18" s="20"/>
      <c r="L18" s="21">
        <v>70919.94</v>
      </c>
    </row>
    <row r="19" spans="1:12" ht="20.100000000000001" customHeight="1" x14ac:dyDescent="0.25">
      <c r="B19" s="15" t="s">
        <v>26</v>
      </c>
      <c r="C19" s="16" t="s">
        <v>24</v>
      </c>
      <c r="D19" s="28"/>
      <c r="E19" s="29"/>
      <c r="F19" s="19"/>
      <c r="G19" s="19"/>
      <c r="H19" s="19"/>
      <c r="I19" s="19"/>
      <c r="J19" s="19"/>
      <c r="K19" s="20"/>
      <c r="L19" s="21">
        <v>3793682.4</v>
      </c>
    </row>
    <row r="20" spans="1:12" ht="20.100000000000001" customHeight="1" x14ac:dyDescent="0.25">
      <c r="B20" s="15" t="s">
        <v>27</v>
      </c>
      <c r="C20" s="16" t="s">
        <v>24</v>
      </c>
      <c r="D20" s="28"/>
      <c r="E20" s="29"/>
      <c r="F20" s="19"/>
      <c r="G20" s="19"/>
      <c r="H20" s="19"/>
      <c r="I20" s="19"/>
      <c r="J20" s="19"/>
      <c r="K20" s="20"/>
      <c r="L20" s="21">
        <v>849498.72</v>
      </c>
    </row>
    <row r="21" spans="1:12" ht="20.100000000000001" customHeight="1" x14ac:dyDescent="0.25">
      <c r="B21" s="15" t="s">
        <v>28</v>
      </c>
      <c r="C21" s="16"/>
      <c r="D21" s="28"/>
      <c r="E21" s="29"/>
      <c r="F21" s="19"/>
      <c r="G21" s="19"/>
      <c r="H21" s="19"/>
      <c r="I21" s="19"/>
      <c r="J21" s="19"/>
      <c r="K21" s="20">
        <v>269114</v>
      </c>
      <c r="L21" s="21">
        <v>425079</v>
      </c>
    </row>
    <row r="22" spans="1:12" ht="20.100000000000001" customHeight="1" x14ac:dyDescent="0.25">
      <c r="B22" s="15" t="s">
        <v>29</v>
      </c>
      <c r="C22" s="16"/>
      <c r="D22" s="28"/>
      <c r="E22" s="29"/>
      <c r="F22" s="19"/>
      <c r="G22" s="19"/>
      <c r="H22" s="19"/>
      <c r="I22" s="19"/>
      <c r="J22" s="19"/>
      <c r="K22" s="20"/>
      <c r="L22" s="21"/>
    </row>
    <row r="23" spans="1:12" ht="20.100000000000001" customHeight="1" x14ac:dyDescent="0.25">
      <c r="B23" s="15" t="s">
        <v>30</v>
      </c>
      <c r="C23" s="16" t="s">
        <v>31</v>
      </c>
      <c r="D23" s="28"/>
      <c r="E23" s="29"/>
      <c r="F23" s="19"/>
      <c r="G23" s="19"/>
      <c r="H23" s="19"/>
      <c r="I23" s="19"/>
      <c r="J23" s="19"/>
      <c r="K23" s="20"/>
      <c r="L23" s="21">
        <v>2741930.16</v>
      </c>
    </row>
    <row r="24" spans="1:12" ht="20.100000000000001" customHeight="1" x14ac:dyDescent="0.25">
      <c r="B24" s="15" t="s">
        <v>32</v>
      </c>
      <c r="C24" s="16" t="s">
        <v>33</v>
      </c>
      <c r="D24" s="28"/>
      <c r="E24" s="29"/>
      <c r="F24" s="19"/>
      <c r="G24" s="19"/>
      <c r="H24" s="19"/>
      <c r="I24" s="19"/>
      <c r="J24" s="19"/>
      <c r="K24" s="20"/>
      <c r="L24" s="21">
        <v>2851000</v>
      </c>
    </row>
    <row r="25" spans="1:12" ht="20.100000000000001" customHeight="1" x14ac:dyDescent="0.25">
      <c r="B25" s="15" t="s">
        <v>34</v>
      </c>
      <c r="C25" s="16" t="s">
        <v>35</v>
      </c>
      <c r="D25" s="28"/>
      <c r="E25" s="29"/>
      <c r="F25" s="19"/>
      <c r="G25" s="19"/>
      <c r="H25" s="19"/>
      <c r="I25" s="19"/>
      <c r="J25" s="19"/>
      <c r="K25" s="20"/>
      <c r="L25" s="21">
        <v>548600.18999999994</v>
      </c>
    </row>
    <row r="26" spans="1:12" ht="20.100000000000001" customHeight="1" thickBot="1" x14ac:dyDescent="0.3">
      <c r="B26" s="15" t="s">
        <v>36</v>
      </c>
      <c r="C26" s="16" t="s">
        <v>37</v>
      </c>
      <c r="D26" s="28"/>
      <c r="E26" s="29"/>
      <c r="F26" s="19"/>
      <c r="G26" s="19"/>
      <c r="H26" s="19"/>
      <c r="I26" s="19"/>
      <c r="J26" s="19"/>
      <c r="K26" s="20"/>
      <c r="L26" s="21">
        <v>155066.88</v>
      </c>
    </row>
    <row r="27" spans="1:12" ht="20.100000000000001" customHeight="1" x14ac:dyDescent="0.25">
      <c r="A27" s="30"/>
      <c r="B27" s="31" t="s">
        <v>18</v>
      </c>
      <c r="C27" s="32"/>
      <c r="D27" s="32"/>
      <c r="E27" s="33"/>
      <c r="F27" s="33"/>
      <c r="G27" s="33"/>
      <c r="H27" s="33"/>
      <c r="I27" s="33"/>
      <c r="J27" s="33"/>
      <c r="K27" s="34">
        <f>SUM(K13:K25)</f>
        <v>13455669.91</v>
      </c>
      <c r="L27" s="35">
        <f>SUM(L13:L26)</f>
        <v>21210455.16</v>
      </c>
    </row>
    <row r="28" spans="1:12" s="30" customFormat="1" ht="30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36"/>
    </row>
    <row r="29" spans="1:12" ht="21.95" customHeight="1" x14ac:dyDescent="0.2">
      <c r="K29" s="37">
        <f>+K27-12980477.54</f>
        <v>475192.37000000104</v>
      </c>
      <c r="L29" s="37">
        <f>+L27-19679612.08</f>
        <v>1530843.0800000019</v>
      </c>
    </row>
    <row r="30" spans="1:12" ht="80.099999999999994" customHeight="1" x14ac:dyDescent="0.2">
      <c r="A30" s="38"/>
      <c r="G30" s="6"/>
      <c r="K30" s="37"/>
      <c r="L30" s="6"/>
    </row>
    <row r="31" spans="1:12" ht="20.100000000000001" customHeight="1" x14ac:dyDescent="0.2">
      <c r="B31" s="39"/>
      <c r="C31" s="39"/>
      <c r="K31" s="37">
        <f>+L29+K29</f>
        <v>2006035.450000003</v>
      </c>
    </row>
    <row r="32" spans="1:12" ht="66.95" customHeight="1" x14ac:dyDescent="0.2"/>
    <row r="33" spans="1:1" ht="32.25" customHeight="1" x14ac:dyDescent="0.2"/>
    <row r="34" spans="1:1" ht="20.100000000000001" customHeight="1" x14ac:dyDescent="0.2">
      <c r="A34" s="40"/>
    </row>
    <row r="35" spans="1:1" ht="30" customHeight="1" x14ac:dyDescent="0.2"/>
    <row r="36" spans="1:1" ht="11.25" customHeight="1" x14ac:dyDescent="0.2"/>
    <row r="37" spans="1:1" ht="28.5" customHeight="1" x14ac:dyDescent="0.2"/>
    <row r="38" spans="1:1" ht="20.100000000000001" customHeight="1" x14ac:dyDescent="0.2">
      <c r="A38" s="41"/>
    </row>
    <row r="39" spans="1:1" ht="30" customHeight="1" x14ac:dyDescent="0.2"/>
  </sheetData>
  <pageMargins left="0.78740157480314965" right="0.78740157480314965" top="1.3779527559055118" bottom="0.98425196850393704" header="0.47244094488188981" footer="0.39370078740157483"/>
  <pageSetup paperSize="9" scale="6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C676A1-5674-4621-A494-772AA2D16E3D}">
  <dimension ref="A7:L34"/>
  <sheetViews>
    <sheetView view="pageBreakPreview" zoomScale="90" zoomScaleNormal="100" zoomScaleSheetLayoutView="90" workbookViewId="0">
      <selection activeCell="L28" sqref="L28"/>
    </sheetView>
  </sheetViews>
  <sheetFormatPr baseColWidth="10" defaultColWidth="11.5703125" defaultRowHeight="12.75" x14ac:dyDescent="0.2"/>
  <cols>
    <col min="1" max="1" width="4" style="42" customWidth="1"/>
    <col min="2" max="2" width="61.85546875" style="42" customWidth="1"/>
    <col min="3" max="3" width="12.5703125" style="42" customWidth="1"/>
    <col min="4" max="5" width="11.5703125" style="42"/>
    <col min="6" max="7" width="16.5703125" style="42" customWidth="1"/>
    <col min="8" max="8" width="14.85546875" style="42" bestFit="1" customWidth="1"/>
    <col min="9" max="16384" width="11.5703125" style="42"/>
  </cols>
  <sheetData>
    <row r="7" spans="2:12" ht="18.75" x14ac:dyDescent="0.2">
      <c r="B7" s="3" t="s">
        <v>38</v>
      </c>
    </row>
    <row r="10" spans="2:12" ht="19.899999999999999" customHeight="1" x14ac:dyDescent="0.25">
      <c r="B10" s="11" t="s">
        <v>39</v>
      </c>
      <c r="C10" s="13" t="s">
        <v>40</v>
      </c>
      <c r="D10" s="13" t="s">
        <v>3</v>
      </c>
      <c r="E10" s="13" t="s">
        <v>41</v>
      </c>
      <c r="F10" s="13" t="s">
        <v>42</v>
      </c>
      <c r="G10" s="43" t="s">
        <v>18</v>
      </c>
    </row>
    <row r="11" spans="2:12" ht="19.899999999999999" customHeight="1" x14ac:dyDescent="0.25">
      <c r="B11" s="15" t="s">
        <v>43</v>
      </c>
      <c r="C11" s="16" t="s">
        <v>44</v>
      </c>
      <c r="D11" s="17" t="s">
        <v>14</v>
      </c>
      <c r="E11" s="44">
        <v>134</v>
      </c>
      <c r="F11" s="45">
        <v>36830.42</v>
      </c>
      <c r="G11" s="46">
        <v>4935276.2799999993</v>
      </c>
      <c r="K11" s="42">
        <f>169023.96/9</f>
        <v>18780.439999999999</v>
      </c>
    </row>
    <row r="12" spans="2:12" ht="19.899999999999999" customHeight="1" x14ac:dyDescent="0.25">
      <c r="B12" s="15" t="s">
        <v>45</v>
      </c>
      <c r="C12" s="16" t="s">
        <v>44</v>
      </c>
      <c r="D12" s="17" t="s">
        <v>14</v>
      </c>
      <c r="E12" s="44">
        <v>11</v>
      </c>
      <c r="F12" s="45">
        <v>36830.42</v>
      </c>
      <c r="G12" s="46">
        <v>405134.62</v>
      </c>
    </row>
    <row r="13" spans="2:12" ht="19.899999999999999" customHeight="1" x14ac:dyDescent="0.25">
      <c r="B13" s="15" t="s">
        <v>46</v>
      </c>
      <c r="C13" s="16" t="s">
        <v>44</v>
      </c>
      <c r="D13" s="17" t="s">
        <v>14</v>
      </c>
      <c r="E13" s="44">
        <v>94</v>
      </c>
      <c r="F13" s="45">
        <v>26896.38</v>
      </c>
      <c r="G13" s="46">
        <v>2528259.7200000002</v>
      </c>
    </row>
    <row r="14" spans="2:12" ht="19.899999999999999" customHeight="1" x14ac:dyDescent="0.25">
      <c r="B14" s="15" t="s">
        <v>47</v>
      </c>
      <c r="C14" s="16" t="s">
        <v>44</v>
      </c>
      <c r="D14" s="17" t="s">
        <v>14</v>
      </c>
      <c r="E14" s="44">
        <v>2</v>
      </c>
      <c r="F14" s="45">
        <v>20883.8</v>
      </c>
      <c r="G14" s="46">
        <v>41767.599999999999</v>
      </c>
    </row>
    <row r="15" spans="2:12" ht="19.899999999999999" customHeight="1" x14ac:dyDescent="0.3">
      <c r="B15" s="15" t="s">
        <v>48</v>
      </c>
      <c r="C15" s="16" t="s">
        <v>44</v>
      </c>
      <c r="D15" s="17" t="s">
        <v>14</v>
      </c>
      <c r="E15" s="44">
        <v>5</v>
      </c>
      <c r="F15" s="45">
        <v>0</v>
      </c>
      <c r="G15" s="46">
        <v>50000</v>
      </c>
      <c r="H15" s="47"/>
      <c r="I15" s="48"/>
      <c r="J15" s="48"/>
      <c r="K15" s="48"/>
      <c r="L15" s="48"/>
    </row>
    <row r="16" spans="2:12" ht="19.899999999999999" customHeight="1" x14ac:dyDescent="0.25">
      <c r="B16" s="15" t="s">
        <v>49</v>
      </c>
      <c r="C16" s="16" t="s">
        <v>44</v>
      </c>
      <c r="D16" s="17" t="s">
        <v>50</v>
      </c>
      <c r="E16" s="44">
        <v>90</v>
      </c>
      <c r="F16" s="45">
        <v>10514.7</v>
      </c>
      <c r="G16" s="46">
        <v>946323.00000000012</v>
      </c>
      <c r="I16" s="49"/>
    </row>
    <row r="17" spans="1:11" ht="19.899999999999999" customHeight="1" x14ac:dyDescent="0.25">
      <c r="B17" s="15" t="s">
        <v>49</v>
      </c>
      <c r="C17" s="16" t="s">
        <v>44</v>
      </c>
      <c r="D17" s="17" t="s">
        <v>51</v>
      </c>
      <c r="E17" s="44">
        <v>42</v>
      </c>
      <c r="F17" s="45">
        <v>8763.44</v>
      </c>
      <c r="G17" s="46">
        <v>368064.48000000004</v>
      </c>
    </row>
    <row r="18" spans="1:11" ht="19.899999999999999" customHeight="1" x14ac:dyDescent="0.25">
      <c r="B18" s="15" t="s">
        <v>49</v>
      </c>
      <c r="C18" s="16" t="s">
        <v>44</v>
      </c>
      <c r="D18" s="17" t="s">
        <v>52</v>
      </c>
      <c r="E18" s="44">
        <v>59</v>
      </c>
      <c r="F18" s="45">
        <v>7009.94</v>
      </c>
      <c r="G18" s="46">
        <v>413586.45999999996</v>
      </c>
      <c r="I18" s="49"/>
    </row>
    <row r="19" spans="1:11" ht="19.899999999999999" customHeight="1" x14ac:dyDescent="0.25">
      <c r="B19" s="15" t="s">
        <v>49</v>
      </c>
      <c r="C19" s="16" t="s">
        <v>44</v>
      </c>
      <c r="D19" s="17" t="s">
        <v>53</v>
      </c>
      <c r="E19" s="44">
        <v>227</v>
      </c>
      <c r="F19" s="45">
        <v>5257.84</v>
      </c>
      <c r="G19" s="46">
        <v>1193529.68</v>
      </c>
      <c r="I19" s="49"/>
    </row>
    <row r="20" spans="1:11" ht="19.899999999999999" customHeight="1" x14ac:dyDescent="0.25">
      <c r="B20" s="15" t="s">
        <v>54</v>
      </c>
      <c r="C20" s="16" t="s">
        <v>55</v>
      </c>
      <c r="D20" s="17" t="s">
        <v>52</v>
      </c>
      <c r="E20" s="44">
        <v>42</v>
      </c>
      <c r="F20" s="45">
        <v>2628.92</v>
      </c>
      <c r="G20" s="46">
        <v>110414.64</v>
      </c>
      <c r="I20" s="49"/>
    </row>
    <row r="21" spans="1:11" ht="19.899999999999999" customHeight="1" x14ac:dyDescent="0.25">
      <c r="B21" s="15" t="s">
        <v>56</v>
      </c>
      <c r="C21" s="16" t="s">
        <v>55</v>
      </c>
      <c r="D21" s="17"/>
      <c r="E21" s="44">
        <v>15</v>
      </c>
      <c r="F21" s="45">
        <v>4000</v>
      </c>
      <c r="G21" s="46">
        <v>60000</v>
      </c>
      <c r="I21" s="49"/>
    </row>
    <row r="22" spans="1:11" ht="19.899999999999999" customHeight="1" x14ac:dyDescent="0.25">
      <c r="B22" s="15" t="s">
        <v>19</v>
      </c>
      <c r="C22" s="16" t="s">
        <v>44</v>
      </c>
      <c r="D22" s="17"/>
      <c r="E22" s="44"/>
      <c r="F22" s="45"/>
      <c r="G22" s="46">
        <v>692782.46</v>
      </c>
      <c r="I22" s="49"/>
    </row>
    <row r="23" spans="1:11" ht="19.899999999999999" customHeight="1" x14ac:dyDescent="0.25">
      <c r="B23" s="15" t="s">
        <v>57</v>
      </c>
      <c r="C23" s="16" t="s">
        <v>44</v>
      </c>
      <c r="D23" s="17"/>
      <c r="E23" s="44">
        <v>15</v>
      </c>
      <c r="F23" s="45"/>
      <c r="G23" s="46">
        <v>30000</v>
      </c>
      <c r="I23" s="49"/>
      <c r="K23" s="49"/>
    </row>
    <row r="24" spans="1:11" ht="19.899999999999999" customHeight="1" x14ac:dyDescent="0.25">
      <c r="B24" s="15" t="s">
        <v>58</v>
      </c>
      <c r="C24" s="16" t="s">
        <v>59</v>
      </c>
      <c r="D24" s="17"/>
      <c r="E24" s="44"/>
      <c r="F24" s="45"/>
      <c r="G24" s="46">
        <v>647645.19999999995</v>
      </c>
    </row>
    <row r="25" spans="1:11" ht="19.899999999999999" customHeight="1" x14ac:dyDescent="0.25">
      <c r="B25" s="15" t="s">
        <v>60</v>
      </c>
      <c r="C25" s="16" t="s">
        <v>59</v>
      </c>
      <c r="D25" s="17"/>
      <c r="E25" s="44"/>
      <c r="F25" s="45"/>
      <c r="G25" s="46">
        <v>405281.84</v>
      </c>
    </row>
    <row r="26" spans="1:11" ht="19.899999999999999" customHeight="1" x14ac:dyDescent="0.25">
      <c r="B26" s="15" t="s">
        <v>61</v>
      </c>
      <c r="C26" s="16" t="s">
        <v>62</v>
      </c>
      <c r="D26" s="17"/>
      <c r="E26" s="44"/>
      <c r="F26" s="45"/>
      <c r="G26" s="46">
        <v>1000000</v>
      </c>
    </row>
    <row r="27" spans="1:11" ht="19.899999999999999" customHeight="1" thickBot="1" x14ac:dyDescent="0.3">
      <c r="B27" s="15" t="s">
        <v>28</v>
      </c>
      <c r="C27" s="16" t="s">
        <v>59</v>
      </c>
      <c r="D27" s="17"/>
      <c r="E27" s="44"/>
      <c r="F27" s="45"/>
      <c r="G27" s="46">
        <v>275561</v>
      </c>
    </row>
    <row r="28" spans="1:11" ht="30" customHeight="1" x14ac:dyDescent="0.25">
      <c r="B28" s="31" t="s">
        <v>18</v>
      </c>
      <c r="C28" s="32"/>
      <c r="D28" s="32"/>
      <c r="E28" s="50">
        <f>SUM(E11:E26)</f>
        <v>736</v>
      </c>
      <c r="F28" s="51"/>
      <c r="G28" s="52">
        <v>14053626.98</v>
      </c>
      <c r="J28" s="49">
        <f>+G28-12266712.68</f>
        <v>1786914.3000000007</v>
      </c>
    </row>
    <row r="29" spans="1:11" x14ac:dyDescent="0.2">
      <c r="B29" s="53" t="s">
        <v>63</v>
      </c>
      <c r="C29" s="53"/>
    </row>
    <row r="31" spans="1:11" x14ac:dyDescent="0.2">
      <c r="A31" s="39"/>
    </row>
    <row r="34" spans="11:11" x14ac:dyDescent="0.2">
      <c r="K34" s="49">
        <f>+G28-13281756.05</f>
        <v>771870.9299999997</v>
      </c>
    </row>
  </sheetData>
  <printOptions horizontalCentered="1"/>
  <pageMargins left="0.98425196850393704" right="0.98425196850393704" top="1.3779527559055118" bottom="0.98425196850393704" header="0.39370078740157483" footer="0"/>
  <pageSetup paperSize="9" scale="7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D2EDA9-FA14-43BF-91F5-95F5730EB105}">
  <dimension ref="A1:I36"/>
  <sheetViews>
    <sheetView view="pageBreakPreview" topLeftCell="A4" zoomScaleNormal="100" zoomScaleSheetLayoutView="100" workbookViewId="0">
      <selection activeCell="L28" sqref="L28"/>
    </sheetView>
  </sheetViews>
  <sheetFormatPr baseColWidth="10" defaultRowHeight="12.75" x14ac:dyDescent="0.2"/>
  <cols>
    <col min="1" max="1" width="4.140625" style="1" customWidth="1"/>
    <col min="2" max="2" width="5.28515625" style="1" customWidth="1"/>
    <col min="3" max="3" width="86" style="1" customWidth="1"/>
    <col min="4" max="4" width="18.7109375" style="1" customWidth="1"/>
    <col min="5" max="6" width="17.28515625" style="1" customWidth="1"/>
    <col min="7" max="7" width="19.85546875" style="1" customWidth="1"/>
    <col min="8" max="8" width="15.42578125" style="1" bestFit="1" customWidth="1"/>
    <col min="9" max="9" width="11.42578125" style="1"/>
    <col min="10" max="10" width="19" style="1" bestFit="1" customWidth="1"/>
    <col min="11" max="16384" width="11.42578125" style="1"/>
  </cols>
  <sheetData>
    <row r="1" spans="3:7" ht="18" customHeight="1" x14ac:dyDescent="0.2"/>
    <row r="2" spans="3:7" ht="18.75" x14ac:dyDescent="0.2">
      <c r="C2" s="3" t="s">
        <v>64</v>
      </c>
    </row>
    <row r="4" spans="3:7" s="54" customFormat="1" ht="3" customHeight="1" x14ac:dyDescent="0.2">
      <c r="D4" s="55"/>
      <c r="E4" s="56"/>
    </row>
    <row r="5" spans="3:7" s="54" customFormat="1" ht="30" customHeight="1" x14ac:dyDescent="0.25">
      <c r="C5" s="11" t="s">
        <v>65</v>
      </c>
      <c r="D5" s="13" t="s">
        <v>66</v>
      </c>
      <c r="E5" s="43" t="s">
        <v>67</v>
      </c>
      <c r="F5" s="11" t="s">
        <v>18</v>
      </c>
      <c r="G5" s="57"/>
    </row>
    <row r="6" spans="3:7" s="59" customFormat="1" ht="20.100000000000001" customHeight="1" x14ac:dyDescent="0.25">
      <c r="C6" s="15" t="s">
        <v>68</v>
      </c>
      <c r="D6" s="44">
        <v>1</v>
      </c>
      <c r="E6" s="45">
        <v>19376.400000000001</v>
      </c>
      <c r="F6" s="58">
        <f>+E6*D6</f>
        <v>19376.400000000001</v>
      </c>
    </row>
    <row r="7" spans="3:7" s="59" customFormat="1" ht="20.100000000000001" customHeight="1" x14ac:dyDescent="0.25">
      <c r="C7" s="15" t="s">
        <v>69</v>
      </c>
      <c r="D7" s="44">
        <v>8</v>
      </c>
      <c r="E7" s="45">
        <v>8759.76</v>
      </c>
      <c r="F7" s="58">
        <f>+E7*D7</f>
        <v>70078.080000000002</v>
      </c>
    </row>
    <row r="8" spans="3:7" s="59" customFormat="1" ht="20.100000000000001" customHeight="1" x14ac:dyDescent="0.25">
      <c r="C8" s="15" t="s">
        <v>70</v>
      </c>
      <c r="D8" s="44">
        <v>1</v>
      </c>
      <c r="E8" s="45">
        <v>8759.76</v>
      </c>
      <c r="F8" s="58">
        <f>+E8*D8</f>
        <v>8759.76</v>
      </c>
    </row>
    <row r="9" spans="3:7" s="59" customFormat="1" ht="20.100000000000001" customHeight="1" x14ac:dyDescent="0.25">
      <c r="C9" s="15" t="s">
        <v>71</v>
      </c>
      <c r="D9" s="44">
        <v>12</v>
      </c>
      <c r="E9" s="45">
        <v>6829.8</v>
      </c>
      <c r="F9" s="58">
        <f>+E9*D9</f>
        <v>81957.600000000006</v>
      </c>
    </row>
    <row r="10" spans="3:7" s="59" customFormat="1" ht="20.100000000000001" customHeight="1" x14ac:dyDescent="0.25">
      <c r="C10" s="15" t="s">
        <v>72</v>
      </c>
      <c r="D10" s="44">
        <v>32</v>
      </c>
      <c r="E10" s="45">
        <v>4942.2</v>
      </c>
      <c r="F10" s="58">
        <f>+E10*D10</f>
        <v>158150.39999999999</v>
      </c>
    </row>
    <row r="11" spans="3:7" s="59" customFormat="1" ht="20.100000000000001" customHeight="1" x14ac:dyDescent="0.25">
      <c r="C11" s="15" t="s">
        <v>73</v>
      </c>
      <c r="D11" s="44">
        <v>39</v>
      </c>
      <c r="E11" s="45">
        <v>3685.8</v>
      </c>
      <c r="F11" s="58">
        <f>+E11*D11</f>
        <v>143746.20000000001</v>
      </c>
    </row>
    <row r="12" spans="3:7" s="59" customFormat="1" ht="20.100000000000001" customHeight="1" x14ac:dyDescent="0.25">
      <c r="C12" s="15" t="s">
        <v>74</v>
      </c>
      <c r="D12" s="44">
        <v>3</v>
      </c>
      <c r="E12" s="45">
        <v>2950.92</v>
      </c>
      <c r="F12" s="58">
        <f>+E12*D12</f>
        <v>8852.76</v>
      </c>
    </row>
    <row r="13" spans="3:7" s="59" customFormat="1" ht="20.100000000000001" customHeight="1" x14ac:dyDescent="0.25">
      <c r="C13" s="15" t="s">
        <v>75</v>
      </c>
      <c r="D13" s="44">
        <v>32</v>
      </c>
      <c r="E13" s="45">
        <v>2656.8</v>
      </c>
      <c r="F13" s="58">
        <f>+E13*D13</f>
        <v>85017.600000000006</v>
      </c>
    </row>
    <row r="14" spans="3:7" s="59" customFormat="1" ht="20.100000000000001" customHeight="1" thickBot="1" x14ac:dyDescent="0.3">
      <c r="C14" s="15" t="s">
        <v>76</v>
      </c>
      <c r="D14" s="44">
        <v>19</v>
      </c>
      <c r="E14" s="45">
        <v>1921.8</v>
      </c>
      <c r="F14" s="58">
        <f>+E14*D14</f>
        <v>36514.199999999997</v>
      </c>
    </row>
    <row r="15" spans="3:7" s="59" customFormat="1" ht="20.100000000000001" customHeight="1" x14ac:dyDescent="0.25">
      <c r="C15" s="31" t="s">
        <v>77</v>
      </c>
      <c r="D15" s="50">
        <f>SUM(D6:D14)</f>
        <v>147</v>
      </c>
      <c r="E15" s="51"/>
      <c r="F15" s="60">
        <f>SUM(F6:F14)</f>
        <v>612453</v>
      </c>
    </row>
    <row r="16" spans="3:7" s="59" customFormat="1" ht="20.100000000000001" customHeight="1" x14ac:dyDescent="0.25">
      <c r="C16" s="22" t="s">
        <v>78</v>
      </c>
      <c r="D16" s="23"/>
      <c r="E16" s="23"/>
      <c r="F16" s="61"/>
    </row>
    <row r="17" spans="3:6" s="59" customFormat="1" ht="20.100000000000001" customHeight="1" x14ac:dyDescent="0.25">
      <c r="C17" s="15" t="s">
        <v>79</v>
      </c>
      <c r="D17" s="44">
        <v>1</v>
      </c>
      <c r="E17" s="45">
        <v>8759.76</v>
      </c>
      <c r="F17" s="58">
        <f>+E17*D17</f>
        <v>8759.76</v>
      </c>
    </row>
    <row r="18" spans="3:6" s="59" customFormat="1" ht="20.100000000000001" customHeight="1" x14ac:dyDescent="0.25">
      <c r="C18" s="15" t="s">
        <v>80</v>
      </c>
      <c r="D18" s="44">
        <v>1</v>
      </c>
      <c r="E18" s="45">
        <v>8759.76</v>
      </c>
      <c r="F18" s="58">
        <f>+E18*D18</f>
        <v>8759.76</v>
      </c>
    </row>
    <row r="19" spans="3:6" s="59" customFormat="1" ht="20.100000000000001" customHeight="1" x14ac:dyDescent="0.25">
      <c r="C19" s="15" t="s">
        <v>81</v>
      </c>
      <c r="D19" s="44">
        <v>13</v>
      </c>
      <c r="E19" s="45">
        <v>6829.8</v>
      </c>
      <c r="F19" s="58">
        <f>+E19*D19</f>
        <v>88787.400000000009</v>
      </c>
    </row>
    <row r="20" spans="3:6" s="59" customFormat="1" ht="20.100000000000001" customHeight="1" x14ac:dyDescent="0.25">
      <c r="C20" s="15" t="s">
        <v>82</v>
      </c>
      <c r="D20" s="44">
        <v>1</v>
      </c>
      <c r="E20" s="45">
        <v>6829.8</v>
      </c>
      <c r="F20" s="58">
        <f>+E20*D20</f>
        <v>6829.8</v>
      </c>
    </row>
    <row r="21" spans="3:6" s="59" customFormat="1" ht="20.100000000000001" customHeight="1" x14ac:dyDescent="0.25">
      <c r="C21" s="15" t="s">
        <v>83</v>
      </c>
      <c r="D21" s="44">
        <v>1</v>
      </c>
      <c r="E21" s="45">
        <v>6829.8</v>
      </c>
      <c r="F21" s="58">
        <f>+E21*D21</f>
        <v>6829.8</v>
      </c>
    </row>
    <row r="22" spans="3:6" s="59" customFormat="1" ht="20.100000000000001" customHeight="1" x14ac:dyDescent="0.25">
      <c r="C22" s="15" t="s">
        <v>84</v>
      </c>
      <c r="D22" s="44">
        <v>1</v>
      </c>
      <c r="E22" s="45">
        <v>6829.8</v>
      </c>
      <c r="F22" s="58">
        <f>+E22*D22</f>
        <v>6829.8</v>
      </c>
    </row>
    <row r="23" spans="3:6" s="59" customFormat="1" ht="20.100000000000001" customHeight="1" x14ac:dyDescent="0.25">
      <c r="C23" s="15" t="s">
        <v>85</v>
      </c>
      <c r="D23" s="44">
        <v>4</v>
      </c>
      <c r="E23" s="45">
        <v>4942.2</v>
      </c>
      <c r="F23" s="58">
        <f>+E23*D23</f>
        <v>19768.8</v>
      </c>
    </row>
    <row r="24" spans="3:6" s="59" customFormat="1" ht="20.100000000000001" customHeight="1" x14ac:dyDescent="0.25">
      <c r="C24" s="15" t="s">
        <v>86</v>
      </c>
      <c r="D24" s="44">
        <v>1</v>
      </c>
      <c r="E24" s="45">
        <v>4942.2</v>
      </c>
      <c r="F24" s="58">
        <f>+E24*D24</f>
        <v>4942.2</v>
      </c>
    </row>
    <row r="25" spans="3:6" s="59" customFormat="1" ht="20.100000000000001" customHeight="1" x14ac:dyDescent="0.25">
      <c r="C25" s="15" t="s">
        <v>87</v>
      </c>
      <c r="D25" s="44">
        <v>1</v>
      </c>
      <c r="E25" s="45">
        <v>6829.8</v>
      </c>
      <c r="F25" s="58">
        <f>+E25*D25</f>
        <v>6829.8</v>
      </c>
    </row>
    <row r="26" spans="3:6" s="59" customFormat="1" ht="20.100000000000001" customHeight="1" x14ac:dyDescent="0.25">
      <c r="C26" s="15" t="s">
        <v>88</v>
      </c>
      <c r="D26" s="44">
        <v>1</v>
      </c>
      <c r="E26" s="45">
        <v>6829.8</v>
      </c>
      <c r="F26" s="58">
        <f>+E26*D26</f>
        <v>6829.8</v>
      </c>
    </row>
    <row r="27" spans="3:6" s="59" customFormat="1" ht="20.100000000000001" customHeight="1" x14ac:dyDescent="0.25">
      <c r="C27" s="15" t="s">
        <v>89</v>
      </c>
      <c r="D27" s="44">
        <v>1</v>
      </c>
      <c r="E27" s="45">
        <v>3685.8</v>
      </c>
      <c r="F27" s="58">
        <f>+E27*D27</f>
        <v>3685.8</v>
      </c>
    </row>
    <row r="28" spans="3:6" s="59" customFormat="1" ht="20.100000000000001" customHeight="1" x14ac:dyDescent="0.25">
      <c r="C28" s="15" t="s">
        <v>90</v>
      </c>
      <c r="D28" s="44">
        <v>1</v>
      </c>
      <c r="E28" s="45">
        <v>4942.2</v>
      </c>
      <c r="F28" s="58">
        <f>+E28*D28</f>
        <v>4942.2</v>
      </c>
    </row>
    <row r="29" spans="3:6" s="59" customFormat="1" ht="20.100000000000001" customHeight="1" x14ac:dyDescent="0.25">
      <c r="C29" s="15" t="s">
        <v>91</v>
      </c>
      <c r="D29" s="44">
        <v>1</v>
      </c>
      <c r="E29" s="45">
        <v>2656.8</v>
      </c>
      <c r="F29" s="58">
        <f>+E29*D29</f>
        <v>2656.8</v>
      </c>
    </row>
    <row r="30" spans="3:6" s="59" customFormat="1" ht="20.100000000000001" customHeight="1" x14ac:dyDescent="0.25">
      <c r="C30" s="15" t="s">
        <v>92</v>
      </c>
      <c r="D30" s="44">
        <v>2</v>
      </c>
      <c r="E30" s="45">
        <v>1921.8</v>
      </c>
      <c r="F30" s="58">
        <f>+E30*D30</f>
        <v>3843.6</v>
      </c>
    </row>
    <row r="31" spans="3:6" s="59" customFormat="1" ht="20.100000000000001" customHeight="1" x14ac:dyDescent="0.25">
      <c r="C31" s="15" t="s">
        <v>93</v>
      </c>
      <c r="D31" s="44">
        <v>24</v>
      </c>
      <c r="E31" s="45">
        <v>1921.8</v>
      </c>
      <c r="F31" s="58">
        <f>+E31*D31</f>
        <v>46123.199999999997</v>
      </c>
    </row>
    <row r="32" spans="3:6" s="59" customFormat="1" ht="20.100000000000001" customHeight="1" thickBot="1" x14ac:dyDescent="0.3">
      <c r="C32" s="15" t="s">
        <v>94</v>
      </c>
      <c r="D32" s="44">
        <v>4</v>
      </c>
      <c r="E32" s="45">
        <v>2656.8</v>
      </c>
      <c r="F32" s="58">
        <f>+E32*D32</f>
        <v>10627.2</v>
      </c>
    </row>
    <row r="33" spans="1:9" s="59" customFormat="1" ht="20.100000000000001" customHeight="1" thickBot="1" x14ac:dyDescent="0.3">
      <c r="C33" s="31" t="s">
        <v>95</v>
      </c>
      <c r="D33" s="50">
        <f>SUM(D17:D32)</f>
        <v>58</v>
      </c>
      <c r="E33" s="51"/>
      <c r="F33" s="60">
        <f>SUM(F17:F32)</f>
        <v>237045.72000000003</v>
      </c>
    </row>
    <row r="34" spans="1:9" s="63" customFormat="1" ht="30" customHeight="1" x14ac:dyDescent="0.25">
      <c r="A34" s="62"/>
      <c r="C34" s="31" t="s">
        <v>96</v>
      </c>
      <c r="D34" s="50">
        <f>+D33+D15</f>
        <v>205</v>
      </c>
      <c r="E34" s="51"/>
      <c r="F34" s="60">
        <f>+F33+F15</f>
        <v>849498.72</v>
      </c>
      <c r="G34" s="64"/>
      <c r="I34" s="65">
        <f>+F34-750972.84</f>
        <v>98525.88</v>
      </c>
    </row>
    <row r="35" spans="1:9" ht="30" customHeight="1" x14ac:dyDescent="0.2">
      <c r="A35" s="38"/>
      <c r="C35" s="59"/>
      <c r="F35" s="66"/>
    </row>
    <row r="36" spans="1:9" ht="19.5" customHeight="1" x14ac:dyDescent="0.2">
      <c r="B36" s="39"/>
      <c r="E36" s="37"/>
      <c r="F36" s="37"/>
    </row>
  </sheetData>
  <printOptions horizontalCentered="1"/>
  <pageMargins left="0.98425196850393704" right="0.94488188976377963" top="1.0629921259842521" bottom="0.78740157480314965" header="0.39370078740157483" footer="0.19685039370078741"/>
  <pageSetup paperSize="9" scale="6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p.doc.num</vt:lpstr>
      <vt:lpstr>PDI contratado</vt:lpstr>
      <vt:lpstr>c.esp.docente</vt:lpstr>
      <vt:lpstr>c.esp.docente!Print_Area</vt:lpstr>
      <vt:lpstr>p.doc.num!Print_Area</vt:lpstr>
      <vt:lpstr>'PDI contratado'!Print_Area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2023-03-03T12:11:34Z</dcterms:created>
  <dcterms:modified xsi:type="dcterms:W3CDTF">2023-03-03T12:11:40Z</dcterms:modified>
</cp:coreProperties>
</file>