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S:\_RETRIBUCIONES Y DIETAS\TABLAS RETRIBUTIVAS\2024\BORRADORES SUBIDA 0.5% DESDE ENERO 2023 - copia\"/>
    </mc:Choice>
  </mc:AlternateContent>
  <xr:revisionPtr revIDLastSave="0" documentId="13_ncr:1_{63ACE507-5B04-4435-8549-5CFC043F9DF0}" xr6:coauthVersionLast="36" xr6:coauthVersionMax="36" xr10:uidLastSave="{00000000-0000-0000-0000-000000000000}"/>
  <bookViews>
    <workbookView xWindow="0" yWindow="0" windowWidth="23040" windowHeight="9060" xr2:uid="{A8A39A12-6D03-4BFE-A454-24A96A6BBC86}"/>
  </bookViews>
  <sheets>
    <sheet name="2023" sheetId="1" r:id="rId1"/>
    <sheet name="2023 octubre"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C16" i="1"/>
  <c r="C7" i="1"/>
  <c r="L10" i="1" l="1"/>
  <c r="L8" i="1"/>
  <c r="L17" i="1" s="1"/>
  <c r="L15" i="1"/>
  <c r="J19" i="1"/>
  <c r="J15" i="1"/>
  <c r="G25" i="1"/>
  <c r="G26" i="1"/>
  <c r="G27" i="1"/>
  <c r="G28" i="1"/>
  <c r="G29" i="1"/>
  <c r="G30" i="1"/>
  <c r="G31" i="1"/>
  <c r="G24" i="1"/>
  <c r="G16" i="1"/>
  <c r="G19" i="1"/>
  <c r="G20" i="1"/>
  <c r="G15" i="1"/>
  <c r="G8" i="1"/>
  <c r="G10" i="1"/>
  <c r="G11" i="1"/>
  <c r="G13" i="1"/>
  <c r="G6" i="1"/>
  <c r="L26" i="1" l="1"/>
  <c r="L28" i="1"/>
  <c r="L30" i="1"/>
  <c r="L24" i="1"/>
  <c r="L21" i="1"/>
  <c r="L19" i="1"/>
  <c r="L13" i="1"/>
  <c r="L31" i="1" s="1"/>
  <c r="L11" i="1"/>
  <c r="L29" i="1" s="1"/>
  <c r="L9" i="1"/>
  <c r="L18" i="1" s="1"/>
  <c r="L7" i="1"/>
  <c r="L16" i="1" s="1"/>
  <c r="J26" i="1"/>
  <c r="J17" i="1"/>
  <c r="L25" i="1" l="1"/>
  <c r="L20" i="1"/>
  <c r="M20" i="1" s="1"/>
  <c r="L22" i="1"/>
  <c r="M22" i="1" s="1"/>
  <c r="L27" i="1"/>
  <c r="M27" i="1" s="1"/>
  <c r="C34" i="1"/>
  <c r="D34" i="1" s="1"/>
  <c r="M31" i="1"/>
  <c r="F31" i="1"/>
  <c r="H31" i="1" s="1"/>
  <c r="M30" i="1"/>
  <c r="I30" i="1"/>
  <c r="N30" i="1"/>
  <c r="O30" i="1" s="1"/>
  <c r="F30" i="1"/>
  <c r="C30" i="1"/>
  <c r="M29" i="1"/>
  <c r="F29" i="1"/>
  <c r="M28" i="1"/>
  <c r="I28" i="1"/>
  <c r="K28" i="1" s="1"/>
  <c r="N28" i="1"/>
  <c r="O28" i="1" s="1"/>
  <c r="F28" i="1"/>
  <c r="H28" i="1" s="1"/>
  <c r="C28" i="1"/>
  <c r="E28" i="1" s="1"/>
  <c r="F27" i="1"/>
  <c r="H27" i="1" s="1"/>
  <c r="M26" i="1"/>
  <c r="I26" i="1"/>
  <c r="N26" i="1"/>
  <c r="O26" i="1" s="1"/>
  <c r="F26" i="1"/>
  <c r="H26" i="1" s="1"/>
  <c r="C26" i="1"/>
  <c r="E26" i="1" s="1"/>
  <c r="M25" i="1"/>
  <c r="H25" i="1"/>
  <c r="N24" i="1"/>
  <c r="O24" i="1" s="1"/>
  <c r="M24" i="1"/>
  <c r="K24" i="1"/>
  <c r="H24" i="1"/>
  <c r="C24" i="1"/>
  <c r="E24" i="1" s="1"/>
  <c r="F22" i="1"/>
  <c r="M21" i="1"/>
  <c r="I21" i="1"/>
  <c r="K21" i="1" s="1"/>
  <c r="N21" i="1"/>
  <c r="O21" i="1" s="1"/>
  <c r="F21" i="1"/>
  <c r="H21" i="1" s="1"/>
  <c r="C21" i="1"/>
  <c r="E21" i="1" s="1"/>
  <c r="F20" i="1"/>
  <c r="M19" i="1"/>
  <c r="I19" i="1"/>
  <c r="K19" i="1" s="1"/>
  <c r="N19" i="1"/>
  <c r="O19" i="1" s="1"/>
  <c r="F19" i="1"/>
  <c r="H19" i="1" s="1"/>
  <c r="C19" i="1"/>
  <c r="M18" i="1"/>
  <c r="F18" i="1"/>
  <c r="H18" i="1" s="1"/>
  <c r="M17" i="1"/>
  <c r="I17" i="1"/>
  <c r="K17" i="1" s="1"/>
  <c r="N17" i="1"/>
  <c r="O17" i="1" s="1"/>
  <c r="F17" i="1"/>
  <c r="H17" i="1" s="1"/>
  <c r="C17" i="1"/>
  <c r="M16" i="1"/>
  <c r="H16" i="1"/>
  <c r="C22" i="1"/>
  <c r="N15" i="1"/>
  <c r="O15" i="1" s="1"/>
  <c r="M15" i="1"/>
  <c r="K15" i="1"/>
  <c r="H15" i="1"/>
  <c r="C15" i="1"/>
  <c r="E15" i="1" s="1"/>
  <c r="M13" i="1"/>
  <c r="F13" i="1"/>
  <c r="H13" i="1" s="1"/>
  <c r="N12" i="1"/>
  <c r="O12" i="1" s="1"/>
  <c r="I12" i="1"/>
  <c r="K12" i="1" s="1"/>
  <c r="F12" i="1"/>
  <c r="H12" i="1" s="1"/>
  <c r="C12" i="1"/>
  <c r="M11" i="1"/>
  <c r="F11" i="1"/>
  <c r="M10" i="1"/>
  <c r="I10" i="1"/>
  <c r="K10" i="1" s="1"/>
  <c r="N10" i="1"/>
  <c r="O10" i="1" s="1"/>
  <c r="F10" i="1"/>
  <c r="C10" i="1"/>
  <c r="E10" i="1" s="1"/>
  <c r="M9" i="1"/>
  <c r="F9" i="1"/>
  <c r="H9" i="1" s="1"/>
  <c r="M8" i="1"/>
  <c r="I8" i="1"/>
  <c r="K8" i="1" s="1"/>
  <c r="N8" i="1"/>
  <c r="O8" i="1" s="1"/>
  <c r="F8" i="1"/>
  <c r="H8" i="1" s="1"/>
  <c r="C8" i="1"/>
  <c r="E8" i="1" s="1"/>
  <c r="M7" i="1"/>
  <c r="H7" i="1"/>
  <c r="C13" i="1"/>
  <c r="N6" i="1"/>
  <c r="O6" i="1" s="1"/>
  <c r="M6" i="1"/>
  <c r="K6" i="1"/>
  <c r="H6" i="1"/>
  <c r="E6" i="1"/>
  <c r="D13" i="1" l="1"/>
  <c r="N13" i="1" s="1"/>
  <c r="O13" i="1" s="1"/>
  <c r="K26" i="1"/>
  <c r="K30" i="1"/>
  <c r="H29" i="1"/>
  <c r="H22" i="1"/>
  <c r="H20" i="1"/>
  <c r="H11" i="1"/>
  <c r="E12" i="1"/>
  <c r="D25" i="1"/>
  <c r="N25" i="1" s="1"/>
  <c r="O25" i="1" s="1"/>
  <c r="D22" i="1"/>
  <c r="N22" i="1" s="1"/>
  <c r="O22" i="1" s="1"/>
  <c r="C31" i="1"/>
  <c r="D16" i="1"/>
  <c r="N16" i="1" s="1"/>
  <c r="O16" i="1" s="1"/>
  <c r="C11" i="1"/>
  <c r="C20" i="1"/>
  <c r="E30" i="1"/>
  <c r="H10" i="1"/>
  <c r="E19" i="1"/>
  <c r="C29" i="1"/>
  <c r="C18" i="1"/>
  <c r="D18" i="1" s="1"/>
  <c r="N18" i="1" s="1"/>
  <c r="O18" i="1" s="1"/>
  <c r="C9" i="1"/>
  <c r="E17" i="1"/>
  <c r="C27" i="1"/>
  <c r="H30" i="1"/>
  <c r="D7" i="1"/>
  <c r="N7" i="1" s="1"/>
  <c r="O7" i="1" s="1"/>
  <c r="E7" i="1"/>
  <c r="M12" i="1"/>
  <c r="E13" i="1" l="1"/>
  <c r="E22" i="1"/>
  <c r="E25" i="1"/>
  <c r="D27" i="1"/>
  <c r="N27" i="1" s="1"/>
  <c r="O27" i="1" s="1"/>
  <c r="D11" i="1"/>
  <c r="N11" i="1" s="1"/>
  <c r="O11" i="1" s="1"/>
  <c r="D9" i="1"/>
  <c r="N9" i="1" s="1"/>
  <c r="O9" i="1" s="1"/>
  <c r="E18" i="1"/>
  <c r="D20" i="1"/>
  <c r="N20" i="1" s="1"/>
  <c r="O20" i="1" s="1"/>
  <c r="D29" i="1"/>
  <c r="N29" i="1" s="1"/>
  <c r="O29" i="1" s="1"/>
  <c r="E16" i="1"/>
  <c r="D31" i="1"/>
  <c r="N31" i="1" s="1"/>
  <c r="O31" i="1" s="1"/>
  <c r="E27" i="1" l="1"/>
  <c r="E20" i="1"/>
  <c r="E9" i="1"/>
  <c r="E29" i="1"/>
  <c r="E31" i="1"/>
  <c r="E11" i="1"/>
</calcChain>
</file>

<file path=xl/sharedStrings.xml><?xml version="1.0" encoding="utf-8"?>
<sst xmlns="http://schemas.openxmlformats.org/spreadsheetml/2006/main" count="134" uniqueCount="52">
  <si>
    <t>DEDICACIÓN</t>
  </si>
  <si>
    <t>SUELDO</t>
  </si>
  <si>
    <t>C. DESTINO</t>
  </si>
  <si>
    <t>C. ESPECIFICO</t>
  </si>
  <si>
    <t>PRODUCTIVIDAD FIJA</t>
  </si>
  <si>
    <t>TOTAL SCS</t>
  </si>
  <si>
    <t>UNIVERSIDAD</t>
  </si>
  <si>
    <t>S.C.S.</t>
  </si>
  <si>
    <t>TOTAL</t>
  </si>
  <si>
    <t>MENSUAL</t>
  </si>
  <si>
    <t>ANUAL</t>
  </si>
  <si>
    <t>Catedratico de Universidad</t>
  </si>
  <si>
    <t>Jefe de Departamento</t>
  </si>
  <si>
    <t>Tiempo Completo</t>
  </si>
  <si>
    <t>Tiempo Parcial</t>
  </si>
  <si>
    <t>Jefe de Servicio</t>
  </si>
  <si>
    <t>Jefe de Sección</t>
  </si>
  <si>
    <t>Facultativo Especialista de Área</t>
  </si>
  <si>
    <t>Profesor Titular de Universdiad y  Catedrático de Escuela Universitaria.</t>
  </si>
  <si>
    <t>Profesor Titular de Escuela Universitaria.</t>
  </si>
  <si>
    <t>Paga Extra Tiempo Parcial</t>
  </si>
  <si>
    <t>Coeficiente tiempo parcial</t>
  </si>
  <si>
    <t>(Horas lectivas y de tutoria)</t>
  </si>
  <si>
    <t>Horas tiempo parcial:</t>
  </si>
  <si>
    <t>(*) Las cuantías asignadas al complemento de productividad (factor fijo) llevan incorporadas las cuantías del complemento acuerdo marco de conformidad con la D.A.Primera de la Ley 9/2010.
En tanto no se dicte otra norma que regule las retribuciones del personal con plaza vinculada a tiempo completo, se atenderá a las siguientes Instrucciones:
1.-  Además  de  las  cantidades  correspondientes  al  incremento  adicional  en  los  Complementos  de  Destino  y  Específico,  así  como  del  Complemento  de  Productividad  (factor  fijo)   se  transferirán  a  las Universidades,  las  cantidades  que  correspondan  en  concepto  de  Complemento  de  Productividad  (factor  variable)  y  Complemento  de  Atención  Continuada  (guardias)  en  las  mismas  condiciones  que  al Personal Estatutario.
2.- El complemento por Carrera Profesional se abonará al personal Licenciado Sanitario en función del Grado de carrera profesional obtenido y según los importes contenidos en el Anexo VIII
3.- En concepto de Trienios se transferirá a las Universidades la cantidad correspondiente siempre que el titular haya optado por percibir la antigüedad que se le venía abonando como Personal Estatutario, no obstante, en todo caso, el devengo de nuevos Trienios será abonado por la Universidad.
4.- La cotización a la Seguridad Social será financiada por el Servicio Cántabro de Salud en el supuesto de que se opte por el Régimen General de la Seguridad Social. En este caso, la cotización se realizará por el total de las retribuciones percibidas.</t>
  </si>
  <si>
    <r>
      <rPr>
        <b/>
        <sz val="6.5"/>
        <rFont val="Arial"/>
        <family val="2"/>
      </rPr>
      <t>RETRIBUCIONES DEL PERSONAL CON PLAZA VINCULADA</t>
    </r>
  </si>
  <si>
    <r>
      <rPr>
        <b/>
        <sz val="6.5"/>
        <rFont val="Arial"/>
        <family val="2"/>
      </rPr>
      <t>DEDICACIÓN</t>
    </r>
  </si>
  <si>
    <r>
      <rPr>
        <b/>
        <sz val="6.5"/>
        <rFont val="Arial"/>
        <family val="2"/>
      </rPr>
      <t>SUELDO</t>
    </r>
  </si>
  <si>
    <r>
      <rPr>
        <b/>
        <sz val="6.5"/>
        <rFont val="Arial"/>
        <family val="2"/>
      </rPr>
      <t>C. DESTINO</t>
    </r>
  </si>
  <si>
    <r>
      <rPr>
        <b/>
        <sz val="6.5"/>
        <rFont val="Arial"/>
        <family val="2"/>
      </rPr>
      <t>C. ESPECIFICO</t>
    </r>
  </si>
  <si>
    <r>
      <rPr>
        <b/>
        <sz val="6.5"/>
        <rFont val="Arial"/>
        <family val="2"/>
      </rPr>
      <t>PRODUCTIVIDAD FIJA</t>
    </r>
  </si>
  <si>
    <r>
      <rPr>
        <b/>
        <sz val="6.5"/>
        <rFont val="Arial"/>
        <family val="2"/>
      </rPr>
      <t>TOTAL MES</t>
    </r>
  </si>
  <si>
    <r>
      <rPr>
        <b/>
        <sz val="6.5"/>
        <rFont val="Arial"/>
        <family val="2"/>
      </rPr>
      <t>UNIVERSIDAD</t>
    </r>
  </si>
  <si>
    <r>
      <rPr>
        <b/>
        <sz val="6.5"/>
        <rFont val="Arial"/>
        <family val="2"/>
      </rPr>
      <t>S.C.S.</t>
    </r>
  </si>
  <si>
    <r>
      <rPr>
        <b/>
        <sz val="6.5"/>
        <rFont val="Arial"/>
        <family val="2"/>
      </rPr>
      <t>TOTAL</t>
    </r>
  </si>
  <si>
    <r>
      <rPr>
        <b/>
        <sz val="6.5"/>
        <rFont val="Arial"/>
        <family val="2"/>
      </rPr>
      <t>MENSUAL</t>
    </r>
  </si>
  <si>
    <r>
      <rPr>
        <b/>
        <sz val="6.5"/>
        <rFont val="Arial"/>
        <family val="2"/>
      </rPr>
      <t>ANUAL</t>
    </r>
  </si>
  <si>
    <r>
      <rPr>
        <b/>
        <sz val="6.5"/>
        <rFont val="Arial"/>
        <family val="2"/>
      </rPr>
      <t>Catedratico de Universidad</t>
    </r>
  </si>
  <si>
    <r>
      <rPr>
        <sz val="6.5"/>
        <rFont val="Arial"/>
        <family val="2"/>
      </rPr>
      <t>Jefe de Departamento</t>
    </r>
  </si>
  <si>
    <r>
      <rPr>
        <sz val="6.5"/>
        <rFont val="Arial"/>
        <family val="2"/>
      </rPr>
      <t>Tiempo Completo</t>
    </r>
  </si>
  <si>
    <r>
      <rPr>
        <sz val="6.5"/>
        <rFont val="Arial"/>
        <family val="2"/>
      </rPr>
      <t>Tiempo Parcial</t>
    </r>
  </si>
  <si>
    <r>
      <rPr>
        <sz val="6.5"/>
        <rFont val="Arial"/>
        <family val="2"/>
      </rPr>
      <t>Jefe de Servicio</t>
    </r>
  </si>
  <si>
    <r>
      <rPr>
        <sz val="6.5"/>
        <rFont val="Arial"/>
        <family val="2"/>
      </rPr>
      <t>Jefe de Sección</t>
    </r>
  </si>
  <si>
    <r>
      <rPr>
        <sz val="6.5"/>
        <rFont val="Arial"/>
        <family val="2"/>
      </rPr>
      <t>Facultativo Especialista de Área</t>
    </r>
  </si>
  <si>
    <r>
      <rPr>
        <b/>
        <sz val="6.5"/>
        <rFont val="Arial"/>
        <family val="2"/>
      </rPr>
      <t>Profesor Titular de Universdiad y  Catedrático de Escuela Universitaria.</t>
    </r>
  </si>
  <si>
    <r>
      <rPr>
        <b/>
        <sz val="6.5"/>
        <rFont val="Arial"/>
        <family val="2"/>
      </rPr>
      <t>Profesor Titular de Escuela Universitaria.</t>
    </r>
  </si>
  <si>
    <r>
      <rPr>
        <sz val="6.5"/>
        <rFont val="Arial"/>
        <family val="2"/>
      </rPr>
      <t>Paga Extra Tiempo Parcial</t>
    </r>
  </si>
  <si>
    <r>
      <rPr>
        <sz val="6.5"/>
        <rFont val="Arial"/>
        <family val="2"/>
      </rPr>
      <t>Coeficiente tiempo parcial</t>
    </r>
  </si>
  <si>
    <r>
      <rPr>
        <sz val="6.5"/>
        <rFont val="Arial"/>
        <family val="2"/>
      </rPr>
      <t>Horas tiempo parcial:</t>
    </r>
  </si>
  <si>
    <r>
      <rPr>
        <sz val="6.5"/>
        <rFont val="Arial"/>
        <family val="2"/>
      </rPr>
      <t>(Horas lectivas y de tutoria)</t>
    </r>
  </si>
  <si>
    <r>
      <rPr>
        <b/>
        <sz val="6.5"/>
        <rFont val="Arial Narrow"/>
        <family val="2"/>
      </rPr>
      <t xml:space="preserve">(*) Las cuantías asignadas al complemento de productividad (factor fijo) llevan incorporadas las cuantías del complemento acuerdo marco de conformidad con la D.A.Primera de la Ley 9/2010.
</t>
    </r>
    <r>
      <rPr>
        <b/>
        <sz val="7"/>
        <rFont val="Arial Narrow"/>
        <family val="2"/>
      </rPr>
      <t xml:space="preserve">En tanto no se dicte otra norma que regule las retribuciones del personal con plaza vinculada a tiempo completo, se atenderá a las siguientes Instrucciones:
</t>
    </r>
    <r>
      <rPr>
        <b/>
        <sz val="7"/>
        <rFont val="Arial Narrow"/>
        <family val="2"/>
      </rPr>
      <t xml:space="preserve">1.-  Además  de  las  cantidades  correspondientes  al  incremento  adicional  en  los  Complementos  de  Destino  y  Específico,  así  como  del  Complemento  de  Productividad  (factor  fijo)   se  transferirán  a  las Universidades, las cantidades que correspondan en concepto de Complemento de Productividad (factor variable) y Complemento de Atención Continuada (guardias) en las mismas condiciones que al Personal Estatutario.
</t>
    </r>
    <r>
      <rPr>
        <b/>
        <sz val="7"/>
        <rFont val="Arial Narrow"/>
        <family val="2"/>
      </rPr>
      <t xml:space="preserve">2.- El complemento por Carrera Profesional se abonará al personal Licenciado Sanitario en función del Grado de carrera profesional obtenido y según los importes contenidos en el Anexo VIII
</t>
    </r>
    <r>
      <rPr>
        <b/>
        <sz val="7"/>
        <rFont val="Arial Narrow"/>
        <family val="2"/>
      </rPr>
      <t xml:space="preserve">3.- En concepto de Trienios se transferirá a las Universidades la cantidad correspondiente siempre que el titular hay optado por percibir la antigüedad que se le venía abonando como Personal Estatutario, no obstante, en todo caso, el devengo de nuevos Trienios será abonado por la Universidad.
</t>
    </r>
    <r>
      <rPr>
        <b/>
        <sz val="7"/>
        <rFont val="Arial Narrow"/>
        <family val="2"/>
      </rPr>
      <t xml:space="preserve">4.- La cotización a la Seguridad Social será financiada por el Servicio Cántabro de Salud en el supuesto de que se opte por el Régimen General de la Seguridad Social. En este caso, la cotización se realizará por
</t>
    </r>
    <r>
      <rPr>
        <b/>
        <sz val="7"/>
        <rFont val="Arial Narrow"/>
        <family val="2"/>
      </rPr>
      <t>el total de las retribuciones percibidas.</t>
    </r>
  </si>
  <si>
    <r>
      <t xml:space="preserve">RETRIBUCIONES DEL PERSONAL CON PLAZA VINCULADA 2023
</t>
    </r>
    <r>
      <rPr>
        <sz val="9"/>
        <rFont val="Arial"/>
        <family val="2"/>
      </rPr>
      <t>Incremento del 2,5% recogido en la Ley 31/2022, de 23 de diciembre, de Presupuestos Generales del Estado para el año 2023 (BOE de 24 de diciembre)+0,5%  IPCA</t>
    </r>
    <r>
      <rPr>
        <b/>
        <sz val="9"/>
        <rFont val="Arial"/>
        <family val="2"/>
      </rPr>
      <t>+0,5% PIB con efectos enero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</si>
</sst>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0.0000"/>
    <numFmt numFmtId="165" formatCode="#,##0.00\ \€"/>
    <numFmt numFmtId="166" formatCode="0.00\ \€"/>
    <numFmt numFmtId="167" formatCode=";;;"/>
  </numFmts>
  <fonts count="20" x14ac:knownFonts="1">
    <font>
      <sz val="11"/>
      <color theme="1"/>
      <name val="Calibri"/>
      <family val="2"/>
      <scheme val="minor"/>
    </font>
    <font>
      <sz val="12"/>
      <color rgb="FF000000"/>
      <name val="Times New Roman"/>
      <family val="1"/>
    </font>
    <font>
      <b/>
      <sz val="12"/>
      <name val="Arial"/>
      <family val="2"/>
    </font>
    <font>
      <sz val="12"/>
      <name val="Arial"/>
      <family val="2"/>
    </font>
    <font>
      <sz val="12"/>
      <color rgb="FF000000"/>
      <name val="Arial"/>
      <family val="2"/>
    </font>
    <font>
      <b/>
      <sz val="12"/>
      <name val="Arial Narrow"/>
      <family val="2"/>
    </font>
    <font>
      <b/>
      <sz val="6.5"/>
      <name val="Arial"/>
    </font>
    <font>
      <b/>
      <sz val="6.5"/>
      <name val="Arial"/>
      <family val="2"/>
    </font>
    <font>
      <sz val="6.5"/>
      <name val="Arial"/>
    </font>
    <font>
      <sz val="6.5"/>
      <name val="Arial"/>
      <family val="2"/>
    </font>
    <font>
      <sz val="6.5"/>
      <color rgb="FF000000"/>
      <name val="Arial"/>
      <family val="2"/>
    </font>
    <font>
      <b/>
      <sz val="6.5"/>
      <name val="Arial Narrow"/>
      <family val="2"/>
    </font>
    <font>
      <b/>
      <sz val="7"/>
      <name val="Arial Narrow"/>
      <family val="2"/>
    </font>
    <font>
      <b/>
      <sz val="8"/>
      <color rgb="FF000000"/>
      <name val="Arial"/>
      <family val="2"/>
    </font>
    <font>
      <sz val="6.5"/>
      <color rgb="FFFF0000"/>
      <name val="Arial"/>
      <family val="2"/>
    </font>
    <font>
      <sz val="12"/>
      <color rgb="FFFF0000"/>
      <name val="Times New Roman"/>
      <family val="1"/>
    </font>
    <font>
      <b/>
      <sz val="9"/>
      <name val="Arial"/>
      <family val="2"/>
    </font>
    <font>
      <sz val="9"/>
      <name val="Arial"/>
      <family val="2"/>
    </font>
    <font>
      <sz val="11"/>
      <color theme="1"/>
      <name val="Calibri"/>
      <family val="2"/>
      <scheme val="minor"/>
    </font>
    <font>
      <sz val="11"/>
      <name val="Arial"/>
      <family val="2"/>
    </font>
  </fonts>
  <fills count="11">
    <fill>
      <patternFill patternType="none"/>
    </fill>
    <fill>
      <patternFill patternType="gray125"/>
    </fill>
    <fill>
      <patternFill patternType="solid">
        <fgColor theme="0"/>
        <bgColor indexed="64"/>
      </patternFill>
    </fill>
    <fill>
      <patternFill patternType="solid">
        <fgColor rgb="FFEAF1DD"/>
      </patternFill>
    </fill>
    <fill>
      <patternFill patternType="solid">
        <fgColor rgb="FFDBEEF3"/>
      </patternFill>
    </fill>
    <fill>
      <patternFill patternType="solid">
        <fgColor rgb="FFFDE9D9"/>
      </patternFill>
    </fill>
    <fill>
      <patternFill patternType="solid">
        <fgColor rgb="FFDDD9C3"/>
      </patternFill>
    </fill>
    <fill>
      <patternFill patternType="solid">
        <fgColor rgb="FFC5D9F1"/>
      </patternFill>
    </fill>
    <fill>
      <patternFill patternType="solid">
        <fgColor rgb="FFD9D9D9"/>
      </patternFill>
    </fill>
    <fill>
      <patternFill patternType="solid">
        <fgColor rgb="FF92D050"/>
      </patternFill>
    </fill>
    <fill>
      <patternFill patternType="solid">
        <fgColor rgb="FFD8D8D8"/>
      </patternFill>
    </fill>
  </fills>
  <borders count="16">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s>
  <cellStyleXfs count="2">
    <xf numFmtId="0" fontId="0" fillId="0" borderId="0"/>
    <xf numFmtId="43" fontId="18" fillId="0" borderId="0" applyFont="0" applyFill="0" applyBorder="0" applyAlignment="0" applyProtection="0"/>
  </cellStyleXfs>
  <cellXfs count="111">
    <xf numFmtId="0" fontId="0" fillId="0" borderId="0" xfId="0"/>
    <xf numFmtId="0" fontId="0" fillId="0" borderId="0" xfId="0" applyFill="1" applyBorder="1" applyAlignment="1">
      <alignment horizontal="left" vertical="top"/>
    </xf>
    <xf numFmtId="0" fontId="2" fillId="0" borderId="8" xfId="0" applyFont="1" applyFill="1" applyBorder="1" applyAlignment="1">
      <alignment horizontal="right" vertical="top" wrapText="1"/>
    </xf>
    <xf numFmtId="0" fontId="2" fillId="0" borderId="8" xfId="0" applyFont="1" applyFill="1" applyBorder="1" applyAlignment="1">
      <alignment horizontal="left" vertical="top" wrapText="1" indent="2"/>
    </xf>
    <xf numFmtId="0" fontId="2" fillId="0" borderId="8" xfId="0" applyFont="1" applyFill="1" applyBorder="1" applyAlignment="1">
      <alignment horizontal="left" vertical="top" wrapText="1" indent="1"/>
    </xf>
    <xf numFmtId="4" fontId="3" fillId="0" borderId="8" xfId="0" applyNumberFormat="1" applyFont="1" applyFill="1" applyBorder="1" applyAlignment="1">
      <alignment horizontal="left" vertical="top" wrapText="1"/>
    </xf>
    <xf numFmtId="4" fontId="4" fillId="0" borderId="8" xfId="0" applyNumberFormat="1" applyFont="1" applyFill="1" applyBorder="1" applyAlignment="1">
      <alignment horizontal="right" vertical="top" shrinkToFit="1"/>
    </xf>
    <xf numFmtId="0" fontId="1" fillId="0" borderId="6" xfId="0" applyFont="1" applyFill="1" applyBorder="1" applyAlignment="1">
      <alignment horizontal="left" wrapText="1"/>
    </xf>
    <xf numFmtId="0" fontId="2" fillId="0" borderId="8" xfId="0" applyFont="1" applyFill="1" applyBorder="1" applyAlignment="1">
      <alignment horizontal="left" vertical="top" wrapText="1" indent="3"/>
    </xf>
    <xf numFmtId="0" fontId="3" fillId="0" borderId="8" xfId="0" applyFont="1" applyFill="1" applyBorder="1" applyAlignment="1">
      <alignment horizontal="left" vertical="top" wrapText="1"/>
    </xf>
    <xf numFmtId="2" fontId="4" fillId="0" borderId="8" xfId="0" applyNumberFormat="1" applyFont="1" applyFill="1" applyBorder="1" applyAlignment="1">
      <alignment horizontal="center" vertical="top" shrinkToFit="1"/>
    </xf>
    <xf numFmtId="164" fontId="4" fillId="0" borderId="8" xfId="0" applyNumberFormat="1" applyFont="1" applyFill="1" applyBorder="1" applyAlignment="1">
      <alignment horizontal="right" vertical="top" shrinkToFit="1"/>
    </xf>
    <xf numFmtId="1" fontId="4" fillId="0" borderId="8" xfId="0" applyNumberFormat="1" applyFont="1" applyFill="1" applyBorder="1" applyAlignment="1">
      <alignment horizontal="right" vertical="top" shrinkToFit="1"/>
    </xf>
    <xf numFmtId="0" fontId="6" fillId="0" borderId="8" xfId="0" applyFont="1" applyFill="1" applyBorder="1" applyAlignment="1">
      <alignment horizontal="left" vertical="top" wrapText="1"/>
    </xf>
    <xf numFmtId="0" fontId="6" fillId="0" borderId="8" xfId="0" applyFont="1" applyFill="1" applyBorder="1" applyAlignment="1">
      <alignment horizontal="left" vertical="top" wrapText="1" indent="2"/>
    </xf>
    <xf numFmtId="0" fontId="6" fillId="0" borderId="8" xfId="0" applyFont="1" applyFill="1" applyBorder="1" applyAlignment="1">
      <alignment horizontal="left" vertical="top" wrapText="1" indent="1"/>
    </xf>
    <xf numFmtId="0" fontId="6" fillId="0" borderId="8" xfId="0" applyFont="1" applyFill="1" applyBorder="1" applyAlignment="1">
      <alignment horizontal="right" vertical="top" wrapText="1"/>
    </xf>
    <xf numFmtId="0" fontId="6" fillId="0" borderId="8" xfId="0" applyFont="1" applyFill="1" applyBorder="1" applyAlignment="1">
      <alignment horizontal="center" vertical="top" wrapText="1"/>
    </xf>
    <xf numFmtId="0" fontId="8" fillId="0" borderId="8" xfId="0" applyFont="1" applyFill="1" applyBorder="1" applyAlignment="1">
      <alignment horizontal="left" vertical="top" wrapText="1"/>
    </xf>
    <xf numFmtId="165" fontId="10" fillId="0" borderId="8" xfId="0" applyNumberFormat="1" applyFont="1" applyFill="1" applyBorder="1" applyAlignment="1">
      <alignment horizontal="left" vertical="top" indent="1" shrinkToFit="1"/>
    </xf>
    <xf numFmtId="0" fontId="8" fillId="0" borderId="8" xfId="0" applyFont="1" applyFill="1" applyBorder="1" applyAlignment="1">
      <alignment horizontal="right" vertical="top" wrapText="1"/>
    </xf>
    <xf numFmtId="166" fontId="10" fillId="0" borderId="8" xfId="0" applyNumberFormat="1" applyFont="1" applyFill="1" applyBorder="1" applyAlignment="1">
      <alignment horizontal="left" vertical="top" indent="2" shrinkToFit="1"/>
    </xf>
    <xf numFmtId="166" fontId="10" fillId="0" borderId="8" xfId="0" applyNumberFormat="1" applyFont="1" applyFill="1" applyBorder="1" applyAlignment="1">
      <alignment horizontal="right" vertical="top" shrinkToFit="1"/>
    </xf>
    <xf numFmtId="165" fontId="10" fillId="0" borderId="8" xfId="0" applyNumberFormat="1" applyFont="1" applyFill="1" applyBorder="1" applyAlignment="1">
      <alignment horizontal="right" vertical="top" shrinkToFit="1"/>
    </xf>
    <xf numFmtId="165" fontId="10" fillId="0" borderId="8" xfId="0" applyNumberFormat="1" applyFont="1" applyFill="1" applyBorder="1" applyAlignment="1">
      <alignment horizontal="center" vertical="top" shrinkToFit="1"/>
    </xf>
    <xf numFmtId="0" fontId="0" fillId="0" borderId="6" xfId="0" applyFill="1" applyBorder="1" applyAlignment="1">
      <alignment horizontal="left" wrapText="1"/>
    </xf>
    <xf numFmtId="2" fontId="10" fillId="0" borderId="8" xfId="0" applyNumberFormat="1" applyFont="1" applyFill="1" applyBorder="1" applyAlignment="1">
      <alignment horizontal="center" vertical="top" shrinkToFit="1"/>
    </xf>
    <xf numFmtId="164" fontId="10" fillId="0" borderId="8" xfId="0" applyNumberFormat="1" applyFont="1" applyFill="1" applyBorder="1" applyAlignment="1">
      <alignment horizontal="right" vertical="top" shrinkToFit="1"/>
    </xf>
    <xf numFmtId="1" fontId="10" fillId="0" borderId="8" xfId="0" applyNumberFormat="1" applyFont="1" applyFill="1" applyBorder="1" applyAlignment="1">
      <alignment horizontal="right" vertical="top" shrinkToFit="1"/>
    </xf>
    <xf numFmtId="166" fontId="14" fillId="0" borderId="8" xfId="0" applyNumberFormat="1" applyFont="1" applyFill="1" applyBorder="1" applyAlignment="1">
      <alignment horizontal="right" vertical="top" shrinkToFit="1"/>
    </xf>
    <xf numFmtId="0" fontId="14" fillId="0" borderId="8" xfId="0" applyFont="1" applyFill="1" applyBorder="1" applyAlignment="1">
      <alignment horizontal="right" vertical="top" wrapText="1"/>
    </xf>
    <xf numFmtId="165" fontId="14" fillId="0" borderId="8" xfId="0" applyNumberFormat="1" applyFont="1" applyFill="1" applyBorder="1" applyAlignment="1">
      <alignment horizontal="right" vertical="top" shrinkToFit="1"/>
    </xf>
    <xf numFmtId="167" fontId="15" fillId="0" borderId="1" xfId="0" applyNumberFormat="1" applyFont="1" applyFill="1" applyBorder="1" applyAlignment="1">
      <alignment horizontal="right" vertical="center" wrapText="1"/>
    </xf>
    <xf numFmtId="4" fontId="3" fillId="0" borderId="14" xfId="0" applyNumberFormat="1" applyFont="1" applyFill="1" applyBorder="1" applyAlignment="1">
      <alignment horizontal="left" vertical="top" wrapText="1"/>
    </xf>
    <xf numFmtId="4" fontId="3" fillId="0" borderId="15" xfId="0" applyNumberFormat="1" applyFont="1" applyFill="1" applyBorder="1" applyAlignment="1">
      <alignment horizontal="left" vertical="top" wrapText="1"/>
    </xf>
    <xf numFmtId="43" fontId="19" fillId="0" borderId="8" xfId="1" applyFont="1" applyFill="1" applyBorder="1" applyAlignment="1">
      <alignment vertical="top"/>
    </xf>
    <xf numFmtId="43" fontId="19" fillId="0" borderId="8" xfId="1" applyFont="1" applyFill="1" applyBorder="1" applyAlignment="1">
      <alignment vertical="top" wrapText="1"/>
    </xf>
    <xf numFmtId="43" fontId="19" fillId="0" borderId="8" xfId="1" applyFont="1" applyFill="1" applyBorder="1" applyAlignment="1">
      <alignment vertical="top" shrinkToFit="1"/>
    </xf>
    <xf numFmtId="43" fontId="19" fillId="0" borderId="5" xfId="1" applyFont="1" applyFill="1" applyBorder="1" applyAlignment="1">
      <alignment vertical="top" shrinkToFit="1"/>
    </xf>
    <xf numFmtId="43" fontId="19" fillId="0" borderId="10" xfId="1" applyFont="1" applyFill="1" applyBorder="1" applyAlignment="1">
      <alignment vertical="top" shrinkToFi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4" fontId="3" fillId="0" borderId="5" xfId="0" applyNumberFormat="1" applyFont="1" applyFill="1" applyBorder="1" applyAlignment="1">
      <alignment horizontal="left" vertical="top" wrapText="1"/>
    </xf>
    <xf numFmtId="4" fontId="3" fillId="0" borderId="7" xfId="0" applyNumberFormat="1" applyFont="1" applyFill="1" applyBorder="1" applyAlignment="1">
      <alignment horizontal="left" vertical="top" wrapText="1"/>
    </xf>
    <xf numFmtId="4" fontId="3" fillId="0" borderId="11" xfId="0" applyNumberFormat="1" applyFont="1" applyFill="1" applyBorder="1" applyAlignment="1">
      <alignment horizontal="left" vertical="top" wrapText="1"/>
    </xf>
    <xf numFmtId="4" fontId="3" fillId="0" borderId="12" xfId="0" applyNumberFormat="1" applyFont="1" applyFill="1" applyBorder="1" applyAlignment="1">
      <alignment horizontal="left" vertical="top" wrapText="1"/>
    </xf>
    <xf numFmtId="4" fontId="3" fillId="0" borderId="13" xfId="0" applyNumberFormat="1" applyFont="1" applyFill="1" applyBorder="1" applyAlignment="1">
      <alignment horizontal="left" vertical="top" wrapText="1"/>
    </xf>
    <xf numFmtId="0" fontId="1" fillId="0" borderId="0" xfId="0" applyFont="1" applyFill="1" applyBorder="1" applyAlignment="1">
      <alignment horizontal="left" wrapText="1"/>
    </xf>
    <xf numFmtId="0" fontId="1" fillId="0" borderId="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8" borderId="2" xfId="0" applyFont="1" applyFill="1" applyBorder="1" applyAlignment="1">
      <alignment horizontal="left" vertical="top" wrapText="1"/>
    </xf>
    <xf numFmtId="0" fontId="2" fillId="8" borderId="3" xfId="0" applyFont="1" applyFill="1" applyBorder="1" applyAlignment="1">
      <alignment horizontal="left" vertical="top" wrapText="1"/>
    </xf>
    <xf numFmtId="0" fontId="2" fillId="8" borderId="4" xfId="0" applyFont="1" applyFill="1" applyBorder="1" applyAlignment="1">
      <alignment horizontal="left" vertical="top" wrapText="1"/>
    </xf>
    <xf numFmtId="4" fontId="2" fillId="8" borderId="3" xfId="0" applyNumberFormat="1"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1" fillId="0" borderId="1" xfId="0" applyFont="1" applyFill="1" applyBorder="1" applyAlignment="1">
      <alignment horizontal="left" vertical="center" wrapText="1"/>
    </xf>
    <xf numFmtId="0" fontId="1" fillId="0" borderId="6" xfId="0" applyFont="1" applyFill="1" applyBorder="1" applyAlignment="1">
      <alignment horizontal="left" vertical="center" wrapText="1"/>
    </xf>
    <xf numFmtId="0" fontId="2" fillId="0" borderId="5" xfId="0" applyFont="1" applyFill="1" applyBorder="1" applyAlignment="1">
      <alignment horizontal="left" vertical="top" wrapText="1" indent="1"/>
    </xf>
    <xf numFmtId="0" fontId="2" fillId="0" borderId="7" xfId="0" applyFont="1" applyFill="1" applyBorder="1" applyAlignment="1">
      <alignment horizontal="left" vertical="top" wrapText="1" inden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4" borderId="2" xfId="0" applyFont="1" applyFill="1" applyBorder="1" applyAlignment="1">
      <alignment horizontal="left" vertical="top" wrapText="1" indent="6"/>
    </xf>
    <xf numFmtId="0" fontId="2" fillId="4" borderId="3" xfId="0" applyFont="1" applyFill="1" applyBorder="1" applyAlignment="1">
      <alignment horizontal="left" vertical="top" wrapText="1" indent="6"/>
    </xf>
    <xf numFmtId="0" fontId="2" fillId="4" borderId="4" xfId="0" applyFont="1" applyFill="1" applyBorder="1" applyAlignment="1">
      <alignment horizontal="left" vertical="top" wrapText="1" indent="6"/>
    </xf>
    <xf numFmtId="0" fontId="2" fillId="5" borderId="2" xfId="0" applyFont="1" applyFill="1" applyBorder="1" applyAlignment="1">
      <alignment horizontal="left" vertical="top" wrapText="1" indent="6"/>
    </xf>
    <xf numFmtId="0" fontId="2" fillId="5" borderId="3" xfId="0" applyFont="1" applyFill="1" applyBorder="1" applyAlignment="1">
      <alignment horizontal="left" vertical="top" wrapText="1" indent="6"/>
    </xf>
    <xf numFmtId="0" fontId="2" fillId="5" borderId="4" xfId="0" applyFont="1" applyFill="1" applyBorder="1" applyAlignment="1">
      <alignment horizontal="left" vertical="top" wrapText="1" indent="6"/>
    </xf>
    <xf numFmtId="0" fontId="2" fillId="6" borderId="2" xfId="0" applyFont="1" applyFill="1" applyBorder="1" applyAlignment="1">
      <alignment horizontal="left" vertical="top" wrapText="1" indent="1"/>
    </xf>
    <xf numFmtId="0" fontId="2" fillId="6" borderId="4" xfId="0" applyFont="1" applyFill="1" applyBorder="1" applyAlignment="1">
      <alignment horizontal="left" vertical="top" wrapText="1" indent="1"/>
    </xf>
    <xf numFmtId="0" fontId="2" fillId="7" borderId="2" xfId="0" applyFont="1" applyFill="1" applyBorder="1" applyAlignment="1">
      <alignment horizontal="left" vertical="top" wrapText="1" indent="3"/>
    </xf>
    <xf numFmtId="0" fontId="2" fillId="7" borderId="4" xfId="0" applyFont="1" applyFill="1" applyBorder="1" applyAlignment="1">
      <alignment horizontal="left" vertical="top" wrapText="1" indent="3"/>
    </xf>
    <xf numFmtId="0" fontId="6" fillId="9" borderId="2" xfId="0" applyFont="1" applyFill="1" applyBorder="1" applyAlignment="1">
      <alignment horizontal="center" vertical="top" wrapText="1"/>
    </xf>
    <xf numFmtId="0" fontId="6" fillId="9" borderId="3" xfId="0" applyFont="1" applyFill="1" applyBorder="1" applyAlignment="1">
      <alignment horizontal="center" vertical="top" wrapText="1"/>
    </xf>
    <xf numFmtId="0" fontId="6" fillId="9" borderId="4" xfId="0" applyFont="1" applyFill="1" applyBorder="1" applyAlignment="1">
      <alignment horizontal="center" vertical="top" wrapText="1"/>
    </xf>
    <xf numFmtId="0" fontId="0" fillId="0" borderId="1" xfId="0" applyFill="1" applyBorder="1" applyAlignment="1">
      <alignment horizontal="left" vertical="center" wrapText="1"/>
    </xf>
    <xf numFmtId="0" fontId="0" fillId="0" borderId="6" xfId="0" applyFill="1" applyBorder="1" applyAlignment="1">
      <alignment horizontal="left" vertical="center" wrapText="1"/>
    </xf>
    <xf numFmtId="0" fontId="6" fillId="0" borderId="5" xfId="0" applyFont="1" applyFill="1" applyBorder="1" applyAlignment="1">
      <alignment horizontal="left" vertical="top" wrapText="1" indent="1"/>
    </xf>
    <xf numFmtId="0" fontId="6" fillId="0" borderId="7" xfId="0" applyFont="1" applyFill="1" applyBorder="1" applyAlignment="1">
      <alignment horizontal="left" vertical="top" wrapText="1" indent="1"/>
    </xf>
    <xf numFmtId="0" fontId="6" fillId="3" borderId="2" xfId="0" applyFont="1" applyFill="1" applyBorder="1" applyAlignment="1">
      <alignment horizontal="center" vertical="top" wrapText="1"/>
    </xf>
    <xf numFmtId="0" fontId="6" fillId="3" borderId="3" xfId="0" applyFont="1" applyFill="1" applyBorder="1" applyAlignment="1">
      <alignment horizontal="center" vertical="top" wrapText="1"/>
    </xf>
    <xf numFmtId="0" fontId="6" fillId="3" borderId="4" xfId="0" applyFont="1" applyFill="1" applyBorder="1" applyAlignment="1">
      <alignment horizontal="center" vertical="top" wrapText="1"/>
    </xf>
    <xf numFmtId="0" fontId="6" fillId="4" borderId="2" xfId="0" applyFont="1" applyFill="1" applyBorder="1" applyAlignment="1">
      <alignment horizontal="left" vertical="top" wrapText="1" indent="6"/>
    </xf>
    <xf numFmtId="0" fontId="6" fillId="4" borderId="3" xfId="0" applyFont="1" applyFill="1" applyBorder="1" applyAlignment="1">
      <alignment horizontal="left" vertical="top" wrapText="1" indent="6"/>
    </xf>
    <xf numFmtId="0" fontId="6" fillId="4" borderId="4" xfId="0" applyFont="1" applyFill="1" applyBorder="1" applyAlignment="1">
      <alignment horizontal="left" vertical="top" wrapText="1" indent="6"/>
    </xf>
    <xf numFmtId="0" fontId="6" fillId="5" borderId="2" xfId="0" applyFont="1" applyFill="1" applyBorder="1" applyAlignment="1">
      <alignment horizontal="left" vertical="top" wrapText="1" indent="6"/>
    </xf>
    <xf numFmtId="0" fontId="6" fillId="5" borderId="3" xfId="0" applyFont="1" applyFill="1" applyBorder="1" applyAlignment="1">
      <alignment horizontal="left" vertical="top" wrapText="1" indent="6"/>
    </xf>
    <xf numFmtId="0" fontId="6" fillId="5" borderId="4" xfId="0" applyFont="1" applyFill="1" applyBorder="1" applyAlignment="1">
      <alignment horizontal="left" vertical="top" wrapText="1" indent="6"/>
    </xf>
    <xf numFmtId="0" fontId="6" fillId="6" borderId="2" xfId="0" applyFont="1" applyFill="1" applyBorder="1" applyAlignment="1">
      <alignment horizontal="left" vertical="top" wrapText="1" indent="1"/>
    </xf>
    <xf numFmtId="0" fontId="6" fillId="6" borderId="3" xfId="0" applyFont="1" applyFill="1" applyBorder="1" applyAlignment="1">
      <alignment horizontal="left" vertical="top" wrapText="1" indent="1"/>
    </xf>
    <xf numFmtId="0" fontId="6" fillId="6" borderId="4" xfId="0" applyFont="1" applyFill="1" applyBorder="1" applyAlignment="1">
      <alignment horizontal="left" vertical="top" wrapText="1" indent="1"/>
    </xf>
    <xf numFmtId="0" fontId="6" fillId="7" borderId="2" xfId="0" applyFont="1" applyFill="1" applyBorder="1" applyAlignment="1">
      <alignment horizontal="left" vertical="top" wrapText="1" indent="3"/>
    </xf>
    <xf numFmtId="0" fontId="6" fillId="7" borderId="4" xfId="0" applyFont="1" applyFill="1" applyBorder="1" applyAlignment="1">
      <alignment horizontal="left" vertical="top" wrapText="1" indent="3"/>
    </xf>
    <xf numFmtId="0" fontId="6" fillId="0" borderId="2"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6" fillId="10" borderId="2" xfId="0" applyFont="1" applyFill="1" applyBorder="1" applyAlignment="1">
      <alignment horizontal="left" vertical="top" wrapText="1"/>
    </xf>
    <xf numFmtId="0" fontId="6" fillId="10" borderId="3" xfId="0" applyFont="1" applyFill="1" applyBorder="1" applyAlignment="1">
      <alignment horizontal="left" vertical="top" wrapText="1"/>
    </xf>
    <xf numFmtId="0" fontId="6" fillId="1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7" xfId="0" applyFont="1" applyFill="1" applyBorder="1" applyAlignment="1">
      <alignment horizontal="left" vertical="top" wrapText="1"/>
    </xf>
    <xf numFmtId="165" fontId="10" fillId="0" borderId="2" xfId="0" applyNumberFormat="1" applyFont="1" applyFill="1" applyBorder="1" applyAlignment="1">
      <alignment horizontal="right" vertical="top" shrinkToFit="1"/>
    </xf>
    <xf numFmtId="165" fontId="10" fillId="0" borderId="4" xfId="0" applyNumberFormat="1" applyFont="1" applyFill="1" applyBorder="1" applyAlignment="1">
      <alignment horizontal="right" vertical="top" shrinkToFit="1"/>
    </xf>
    <xf numFmtId="166" fontId="10" fillId="0" borderId="2" xfId="0" applyNumberFormat="1" applyFont="1" applyFill="1" applyBorder="1" applyAlignment="1">
      <alignment horizontal="right" vertical="top" shrinkToFit="1"/>
    </xf>
    <xf numFmtId="166" fontId="10" fillId="0" borderId="4" xfId="0" applyNumberFormat="1" applyFont="1" applyFill="1" applyBorder="1" applyAlignment="1">
      <alignment horizontal="right" vertical="top" shrinkToFit="1"/>
    </xf>
    <xf numFmtId="0" fontId="8" fillId="0" borderId="0" xfId="0" applyFont="1" applyFill="1" applyBorder="1" applyAlignment="1">
      <alignment horizontal="left" vertical="top" wrapText="1" indent="26"/>
    </xf>
    <xf numFmtId="0" fontId="0" fillId="0" borderId="0" xfId="0" applyFill="1" applyBorder="1" applyAlignment="1">
      <alignment horizontal="left" vertical="top" wrapText="1" indent="1"/>
    </xf>
    <xf numFmtId="1" fontId="13" fillId="0" borderId="0" xfId="0" applyNumberFormat="1" applyFont="1" applyFill="1" applyBorder="1" applyAlignment="1">
      <alignment horizontal="center" vertical="top" shrinkToFi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C19A-171C-4799-BBA3-59BBDAC46D64}">
  <sheetPr>
    <pageSetUpPr fitToPage="1"/>
  </sheetPr>
  <dimension ref="A1:O38"/>
  <sheetViews>
    <sheetView tabSelected="1" topLeftCell="C14" zoomScale="80" zoomScaleNormal="80" workbookViewId="0">
      <selection activeCell="I6" sqref="A6:O20"/>
    </sheetView>
  </sheetViews>
  <sheetFormatPr baseColWidth="10" defaultColWidth="9.28515625" defaultRowHeight="15" x14ac:dyDescent="0.25"/>
  <cols>
    <col min="1" max="1" width="43.7109375" style="1" customWidth="1"/>
    <col min="2" max="2" width="18.7109375" style="1" bestFit="1" customWidth="1"/>
    <col min="3" max="3" width="16.85546875" style="1" bestFit="1" customWidth="1"/>
    <col min="4" max="4" width="11.28515625" style="1" bestFit="1" customWidth="1"/>
    <col min="5" max="5" width="13" style="1" bestFit="1" customWidth="1"/>
    <col min="6" max="6" width="16.85546875" style="1" customWidth="1"/>
    <col min="7" max="7" width="11.28515625" style="1" bestFit="1" customWidth="1"/>
    <col min="8" max="8" width="13" style="1" bestFit="1" customWidth="1"/>
    <col min="9" max="9" width="16.85546875" style="1" bestFit="1" customWidth="1"/>
    <col min="10" max="10" width="10.42578125" style="1" bestFit="1" customWidth="1"/>
    <col min="11" max="14" width="13" style="1" bestFit="1" customWidth="1"/>
    <col min="15" max="15" width="14.28515625" style="1" bestFit="1" customWidth="1"/>
    <col min="16" max="16384" width="9.28515625" style="1"/>
  </cols>
  <sheetData>
    <row r="1" spans="1:15" ht="36" customHeight="1" x14ac:dyDescent="0.25">
      <c r="A1" s="32">
        <v>1.0048539999999999</v>
      </c>
      <c r="B1" s="56" t="s">
        <v>51</v>
      </c>
      <c r="C1" s="57"/>
      <c r="D1" s="57"/>
      <c r="E1" s="57"/>
      <c r="F1" s="57"/>
      <c r="G1" s="57"/>
      <c r="H1" s="57"/>
      <c r="I1" s="57"/>
      <c r="J1" s="57"/>
      <c r="K1" s="57"/>
      <c r="L1" s="57"/>
      <c r="M1" s="57"/>
      <c r="N1" s="57"/>
      <c r="O1" s="58"/>
    </row>
    <row r="2" spans="1:15" ht="15.75" x14ac:dyDescent="0.25">
      <c r="A2" s="49"/>
      <c r="B2" s="49"/>
      <c r="C2" s="49"/>
      <c r="D2" s="49"/>
      <c r="E2" s="49"/>
      <c r="F2" s="49"/>
      <c r="G2" s="49"/>
      <c r="H2" s="49"/>
      <c r="I2" s="49"/>
      <c r="J2" s="49"/>
      <c r="K2" s="49"/>
      <c r="L2" s="49"/>
      <c r="M2" s="49"/>
      <c r="N2" s="49"/>
      <c r="O2" s="49"/>
    </row>
    <row r="3" spans="1:15" ht="15.75" x14ac:dyDescent="0.25">
      <c r="A3" s="59"/>
      <c r="B3" s="61" t="s">
        <v>0</v>
      </c>
      <c r="C3" s="63" t="s">
        <v>1</v>
      </c>
      <c r="D3" s="64"/>
      <c r="E3" s="65"/>
      <c r="F3" s="66" t="s">
        <v>2</v>
      </c>
      <c r="G3" s="67"/>
      <c r="H3" s="68"/>
      <c r="I3" s="69" t="s">
        <v>3</v>
      </c>
      <c r="J3" s="70"/>
      <c r="K3" s="71"/>
      <c r="L3" s="72" t="s">
        <v>4</v>
      </c>
      <c r="M3" s="73"/>
      <c r="N3" s="74" t="s">
        <v>5</v>
      </c>
      <c r="O3" s="75"/>
    </row>
    <row r="4" spans="1:15" ht="31.5" x14ac:dyDescent="0.25">
      <c r="A4" s="60"/>
      <c r="B4" s="62"/>
      <c r="C4" s="2" t="s">
        <v>6</v>
      </c>
      <c r="D4" s="3" t="s">
        <v>7</v>
      </c>
      <c r="E4" s="4" t="s">
        <v>8</v>
      </c>
      <c r="F4" s="2" t="s">
        <v>6</v>
      </c>
      <c r="G4" s="3" t="s">
        <v>7</v>
      </c>
      <c r="H4" s="4" t="s">
        <v>8</v>
      </c>
      <c r="I4" s="2" t="s">
        <v>6</v>
      </c>
      <c r="J4" s="3" t="s">
        <v>7</v>
      </c>
      <c r="K4" s="4" t="s">
        <v>8</v>
      </c>
      <c r="L4" s="3" t="s">
        <v>7</v>
      </c>
      <c r="M4" s="4" t="s">
        <v>8</v>
      </c>
      <c r="N4" s="2" t="s">
        <v>9</v>
      </c>
      <c r="O4" s="4" t="s">
        <v>10</v>
      </c>
    </row>
    <row r="5" spans="1:15" ht="15.75" x14ac:dyDescent="0.25">
      <c r="A5" s="52" t="s">
        <v>11</v>
      </c>
      <c r="B5" s="53"/>
      <c r="C5" s="53"/>
      <c r="D5" s="53"/>
      <c r="E5" s="53"/>
      <c r="F5" s="53"/>
      <c r="G5" s="53"/>
      <c r="H5" s="53"/>
      <c r="I5" s="53"/>
      <c r="J5" s="53"/>
      <c r="K5" s="53"/>
      <c r="L5" s="53"/>
      <c r="M5" s="53"/>
      <c r="N5" s="53"/>
      <c r="O5" s="54"/>
    </row>
    <row r="6" spans="1:15" ht="30" x14ac:dyDescent="0.25">
      <c r="A6" s="44" t="s">
        <v>12</v>
      </c>
      <c r="B6" s="5" t="s">
        <v>13</v>
      </c>
      <c r="C6" s="35">
        <v>1300.8800000000001</v>
      </c>
      <c r="D6" s="35"/>
      <c r="E6" s="35">
        <f>C6+D6</f>
        <v>1300.8800000000001</v>
      </c>
      <c r="F6" s="35">
        <v>1019.23</v>
      </c>
      <c r="G6" s="35">
        <f>ROUND('2023 octubre'!G6*'2023'!$A$1,2)</f>
        <v>743.22</v>
      </c>
      <c r="H6" s="35">
        <f>F6+G6</f>
        <v>1762.45</v>
      </c>
      <c r="I6" s="35">
        <v>1149.17</v>
      </c>
      <c r="J6" s="35"/>
      <c r="K6" s="35">
        <f>I6+J6</f>
        <v>1149.17</v>
      </c>
      <c r="L6" s="35">
        <v>1665.51</v>
      </c>
      <c r="M6" s="35">
        <f>L6</f>
        <v>1665.51</v>
      </c>
      <c r="N6" s="35">
        <f>D6+G6+J6+L6</f>
        <v>2408.73</v>
      </c>
      <c r="O6" s="35">
        <f>N6*12</f>
        <v>28904.760000000002</v>
      </c>
    </row>
    <row r="7" spans="1:15" x14ac:dyDescent="0.25">
      <c r="A7" s="45"/>
      <c r="B7" s="5" t="s">
        <v>14</v>
      </c>
      <c r="C7" s="35">
        <f>ROUND(C6*0.0361*12,2)</f>
        <v>563.54</v>
      </c>
      <c r="D7" s="35">
        <f>C6-C7</f>
        <v>737.34000000000015</v>
      </c>
      <c r="E7" s="35">
        <f t="shared" ref="E7:E13" si="0">C7+D7</f>
        <v>1300.8800000000001</v>
      </c>
      <c r="F7" s="35">
        <v>939.35</v>
      </c>
      <c r="G7" s="35">
        <v>823.1</v>
      </c>
      <c r="H7" s="35">
        <f t="shared" ref="H7:H13" si="1">F7+G7</f>
        <v>1762.45</v>
      </c>
      <c r="I7" s="35"/>
      <c r="J7" s="35"/>
      <c r="K7" s="35"/>
      <c r="L7" s="35">
        <f>L6</f>
        <v>1665.51</v>
      </c>
      <c r="M7" s="35">
        <f t="shared" ref="M7:M13" si="2">L7</f>
        <v>1665.51</v>
      </c>
      <c r="N7" s="35">
        <f t="shared" ref="N7:N13" si="3">D7+G7+J7+L7</f>
        <v>3225.95</v>
      </c>
      <c r="O7" s="35">
        <f t="shared" ref="O7:O13" si="4">N7*12</f>
        <v>38711.399999999994</v>
      </c>
    </row>
    <row r="8" spans="1:15" ht="30" x14ac:dyDescent="0.25">
      <c r="A8" s="44" t="s">
        <v>15</v>
      </c>
      <c r="B8" s="5" t="s">
        <v>13</v>
      </c>
      <c r="C8" s="35">
        <f>C6</f>
        <v>1300.8800000000001</v>
      </c>
      <c r="D8" s="35"/>
      <c r="E8" s="35">
        <f t="shared" si="0"/>
        <v>1300.8800000000001</v>
      </c>
      <c r="F8" s="35">
        <f>F6</f>
        <v>1019.23</v>
      </c>
      <c r="G8" s="35">
        <f>ROUND('2023 octubre'!G8*'2023'!$A$1,2)</f>
        <v>585.82000000000005</v>
      </c>
      <c r="H8" s="35">
        <f t="shared" si="1"/>
        <v>1605.0500000000002</v>
      </c>
      <c r="I8" s="35">
        <f>$I$6</f>
        <v>1149.17</v>
      </c>
      <c r="J8" s="35"/>
      <c r="K8" s="35">
        <f t="shared" ref="K8:K12" si="5">I8+J8</f>
        <v>1149.17</v>
      </c>
      <c r="L8" s="35">
        <f>ROUND('2023 octubre'!L8*'2023'!$A$1,2)</f>
        <v>1528.16</v>
      </c>
      <c r="M8" s="35">
        <f t="shared" si="2"/>
        <v>1528.16</v>
      </c>
      <c r="N8" s="35">
        <f t="shared" si="3"/>
        <v>2113.98</v>
      </c>
      <c r="O8" s="35">
        <f t="shared" si="4"/>
        <v>25367.760000000002</v>
      </c>
    </row>
    <row r="9" spans="1:15" x14ac:dyDescent="0.25">
      <c r="A9" s="45"/>
      <c r="B9" s="5" t="s">
        <v>14</v>
      </c>
      <c r="C9" s="35">
        <f>C7</f>
        <v>563.54</v>
      </c>
      <c r="D9" s="35">
        <f>C8-C9</f>
        <v>737.34000000000015</v>
      </c>
      <c r="E9" s="35">
        <f t="shared" si="0"/>
        <v>1300.8800000000001</v>
      </c>
      <c r="F9" s="35">
        <f>$F$7</f>
        <v>939.35</v>
      </c>
      <c r="G9" s="35">
        <v>665.7</v>
      </c>
      <c r="H9" s="35">
        <f t="shared" si="1"/>
        <v>1605.0500000000002</v>
      </c>
      <c r="I9" s="35"/>
      <c r="J9" s="35"/>
      <c r="K9" s="35"/>
      <c r="L9" s="35">
        <f>L8</f>
        <v>1528.16</v>
      </c>
      <c r="M9" s="35">
        <f t="shared" si="2"/>
        <v>1528.16</v>
      </c>
      <c r="N9" s="35">
        <f t="shared" si="3"/>
        <v>2931.2000000000003</v>
      </c>
      <c r="O9" s="35">
        <f t="shared" si="4"/>
        <v>35174.400000000001</v>
      </c>
    </row>
    <row r="10" spans="1:15" ht="30" x14ac:dyDescent="0.25">
      <c r="A10" s="44" t="s">
        <v>16</v>
      </c>
      <c r="B10" s="5" t="s">
        <v>13</v>
      </c>
      <c r="C10" s="35">
        <f>C6</f>
        <v>1300.8800000000001</v>
      </c>
      <c r="D10" s="35"/>
      <c r="E10" s="35">
        <f t="shared" si="0"/>
        <v>1300.8800000000001</v>
      </c>
      <c r="F10" s="35">
        <f>F6</f>
        <v>1019.23</v>
      </c>
      <c r="G10" s="35">
        <f>ROUND('2023 octubre'!G10*'2023'!$A$1,2)</f>
        <v>456.63</v>
      </c>
      <c r="H10" s="35">
        <f t="shared" si="1"/>
        <v>1475.8600000000001</v>
      </c>
      <c r="I10" s="35">
        <f>$I$6</f>
        <v>1149.17</v>
      </c>
      <c r="J10" s="35"/>
      <c r="K10" s="35">
        <f t="shared" si="5"/>
        <v>1149.17</v>
      </c>
      <c r="L10" s="35">
        <f>ROUND('2023 octubre'!L10*'2023'!$A$1,2)</f>
        <v>1223.52</v>
      </c>
      <c r="M10" s="35">
        <f t="shared" si="2"/>
        <v>1223.52</v>
      </c>
      <c r="N10" s="35">
        <f t="shared" si="3"/>
        <v>1680.15</v>
      </c>
      <c r="O10" s="35">
        <f t="shared" si="4"/>
        <v>20161.800000000003</v>
      </c>
    </row>
    <row r="11" spans="1:15" x14ac:dyDescent="0.25">
      <c r="A11" s="45"/>
      <c r="B11" s="5" t="s">
        <v>14</v>
      </c>
      <c r="C11" s="35">
        <f>C7</f>
        <v>563.54</v>
      </c>
      <c r="D11" s="35">
        <f>C10-C11</f>
        <v>737.34000000000015</v>
      </c>
      <c r="E11" s="35">
        <f t="shared" si="0"/>
        <v>1300.8800000000001</v>
      </c>
      <c r="F11" s="35">
        <f>$F$7</f>
        <v>939.35</v>
      </c>
      <c r="G11" s="35">
        <f>ROUND('2023 octubre'!G11*'2023'!$A$1,2)</f>
        <v>536.51</v>
      </c>
      <c r="H11" s="35">
        <f t="shared" si="1"/>
        <v>1475.8600000000001</v>
      </c>
      <c r="I11" s="35"/>
      <c r="J11" s="35"/>
      <c r="K11" s="35"/>
      <c r="L11" s="35">
        <f>L10</f>
        <v>1223.52</v>
      </c>
      <c r="M11" s="35">
        <f t="shared" si="2"/>
        <v>1223.52</v>
      </c>
      <c r="N11" s="35">
        <f t="shared" si="3"/>
        <v>2497.37</v>
      </c>
      <c r="O11" s="35">
        <f t="shared" si="4"/>
        <v>29968.44</v>
      </c>
    </row>
    <row r="12" spans="1:15" ht="30" x14ac:dyDescent="0.25">
      <c r="A12" s="44" t="s">
        <v>17</v>
      </c>
      <c r="B12" s="5" t="s">
        <v>13</v>
      </c>
      <c r="C12" s="35">
        <f>C6</f>
        <v>1300.8800000000001</v>
      </c>
      <c r="D12" s="35"/>
      <c r="E12" s="35">
        <f t="shared" si="0"/>
        <v>1300.8800000000001</v>
      </c>
      <c r="F12" s="35">
        <f>F6</f>
        <v>1019.23</v>
      </c>
      <c r="G12" s="35">
        <v>366.8</v>
      </c>
      <c r="H12" s="35">
        <f t="shared" si="1"/>
        <v>1386.03</v>
      </c>
      <c r="I12" s="35">
        <f>$I$6</f>
        <v>1149.17</v>
      </c>
      <c r="J12" s="35"/>
      <c r="K12" s="35">
        <f t="shared" si="5"/>
        <v>1149.17</v>
      </c>
      <c r="L12" s="35">
        <v>900.78</v>
      </c>
      <c r="M12" s="35">
        <f t="shared" si="2"/>
        <v>900.78</v>
      </c>
      <c r="N12" s="35">
        <f t="shared" si="3"/>
        <v>1267.58</v>
      </c>
      <c r="O12" s="35">
        <f t="shared" si="4"/>
        <v>15210.96</v>
      </c>
    </row>
    <row r="13" spans="1:15" x14ac:dyDescent="0.25">
      <c r="A13" s="45"/>
      <c r="B13" s="5" t="s">
        <v>14</v>
      </c>
      <c r="C13" s="35">
        <f>C7</f>
        <v>563.54</v>
      </c>
      <c r="D13" s="35">
        <f>C12-C13</f>
        <v>737.34000000000015</v>
      </c>
      <c r="E13" s="35">
        <f t="shared" si="0"/>
        <v>1300.8800000000001</v>
      </c>
      <c r="F13" s="35">
        <f>$F$7</f>
        <v>939.35</v>
      </c>
      <c r="G13" s="35">
        <f>ROUND('2023 octubre'!G13*'2023'!$A$1,2)</f>
        <v>446.68</v>
      </c>
      <c r="H13" s="35">
        <f t="shared" si="1"/>
        <v>1386.03</v>
      </c>
      <c r="I13" s="35"/>
      <c r="J13" s="35"/>
      <c r="K13" s="35"/>
      <c r="L13" s="35">
        <f>L12</f>
        <v>900.78</v>
      </c>
      <c r="M13" s="35">
        <f t="shared" si="2"/>
        <v>900.78</v>
      </c>
      <c r="N13" s="35">
        <f t="shared" si="3"/>
        <v>2084.8000000000002</v>
      </c>
      <c r="O13" s="35">
        <f t="shared" si="4"/>
        <v>25017.600000000002</v>
      </c>
    </row>
    <row r="14" spans="1:15" ht="15.75" x14ac:dyDescent="0.25">
      <c r="A14" s="55" t="s">
        <v>18</v>
      </c>
      <c r="B14" s="55"/>
      <c r="C14" s="55"/>
      <c r="D14" s="55"/>
      <c r="E14" s="55"/>
      <c r="F14" s="55"/>
      <c r="G14" s="55"/>
      <c r="H14" s="55"/>
      <c r="I14" s="55"/>
      <c r="J14" s="55"/>
      <c r="K14" s="55"/>
      <c r="L14" s="55"/>
      <c r="M14" s="55"/>
      <c r="N14" s="55"/>
      <c r="O14" s="55"/>
    </row>
    <row r="15" spans="1:15" ht="30" x14ac:dyDescent="0.25">
      <c r="A15" s="44" t="s">
        <v>12</v>
      </c>
      <c r="B15" s="5" t="s">
        <v>13</v>
      </c>
      <c r="C15" s="37">
        <f>$C$6</f>
        <v>1300.8800000000001</v>
      </c>
      <c r="D15" s="36"/>
      <c r="E15" s="37">
        <f>C15+D15</f>
        <v>1300.8800000000001</v>
      </c>
      <c r="F15" s="37">
        <v>933.5</v>
      </c>
      <c r="G15" s="37">
        <f>ROUND('2023 octubre'!G15*'2023'!$A$1,2)</f>
        <v>652.91999999999996</v>
      </c>
      <c r="H15" s="37">
        <f>F15+G15</f>
        <v>1586.42</v>
      </c>
      <c r="I15" s="37">
        <v>536.11</v>
      </c>
      <c r="J15" s="37">
        <f>ROUND('2023 octubre'!J15*'2023'!$A$1,2)</f>
        <v>588.88</v>
      </c>
      <c r="K15" s="37">
        <f>I15+J15</f>
        <v>1124.99</v>
      </c>
      <c r="L15" s="37">
        <f>L6</f>
        <v>1665.51</v>
      </c>
      <c r="M15" s="37">
        <f>L15</f>
        <v>1665.51</v>
      </c>
      <c r="N15" s="37">
        <f>D15+G15+J15+L15</f>
        <v>2907.31</v>
      </c>
      <c r="O15" s="37">
        <f>N15*12</f>
        <v>34887.72</v>
      </c>
    </row>
    <row r="16" spans="1:15" x14ac:dyDescent="0.25">
      <c r="A16" s="45"/>
      <c r="B16" s="5" t="s">
        <v>14</v>
      </c>
      <c r="C16" s="37">
        <f>ROUND($C$6*0.0361*12,2)</f>
        <v>563.54</v>
      </c>
      <c r="D16" s="37">
        <f>C15-C16</f>
        <v>737.34000000000015</v>
      </c>
      <c r="E16" s="37">
        <f t="shared" ref="E16:E31" si="6">C16+D16</f>
        <v>1300.8800000000001</v>
      </c>
      <c r="F16" s="37">
        <v>636.64</v>
      </c>
      <c r="G16" s="37">
        <f>ROUND('2023 octubre'!G16*'2023'!$A$1,2)</f>
        <v>949.78</v>
      </c>
      <c r="H16" s="37">
        <f t="shared" ref="H16:H22" si="7">F16+G16</f>
        <v>1586.42</v>
      </c>
      <c r="I16" s="37"/>
      <c r="J16" s="37"/>
      <c r="K16" s="37"/>
      <c r="L16" s="37">
        <f>L7</f>
        <v>1665.51</v>
      </c>
      <c r="M16" s="37">
        <f t="shared" ref="M16:M22" si="8">L16</f>
        <v>1665.51</v>
      </c>
      <c r="N16" s="37">
        <f t="shared" ref="N16:N22" si="9">D16+G16+J16+L16</f>
        <v>3352.63</v>
      </c>
      <c r="O16" s="37">
        <f t="shared" ref="O16:O22" si="10">N16*12</f>
        <v>40231.56</v>
      </c>
    </row>
    <row r="17" spans="1:15" ht="30" x14ac:dyDescent="0.25">
      <c r="A17" s="44" t="s">
        <v>15</v>
      </c>
      <c r="B17" s="5" t="s">
        <v>13</v>
      </c>
      <c r="C17" s="37">
        <f>$C$6</f>
        <v>1300.8800000000001</v>
      </c>
      <c r="D17" s="37"/>
      <c r="E17" s="37">
        <f t="shared" si="6"/>
        <v>1300.8800000000001</v>
      </c>
      <c r="F17" s="37">
        <f>$F$15</f>
        <v>933.5</v>
      </c>
      <c r="G17" s="37">
        <v>495.51</v>
      </c>
      <c r="H17" s="37">
        <f t="shared" si="7"/>
        <v>1429.01</v>
      </c>
      <c r="I17" s="37">
        <f>$I$15</f>
        <v>536.11</v>
      </c>
      <c r="J17" s="37">
        <f>J15</f>
        <v>588.88</v>
      </c>
      <c r="K17" s="37">
        <f t="shared" ref="K17:K21" si="11">I17+J17</f>
        <v>1124.99</v>
      </c>
      <c r="L17" s="37">
        <f>L8</f>
        <v>1528.16</v>
      </c>
      <c r="M17" s="37">
        <f t="shared" si="8"/>
        <v>1528.16</v>
      </c>
      <c r="N17" s="37">
        <f t="shared" si="9"/>
        <v>2612.5500000000002</v>
      </c>
      <c r="O17" s="37">
        <f t="shared" si="10"/>
        <v>31350.600000000002</v>
      </c>
    </row>
    <row r="18" spans="1:15" x14ac:dyDescent="0.25">
      <c r="A18" s="45"/>
      <c r="B18" s="5" t="s">
        <v>14</v>
      </c>
      <c r="C18" s="37">
        <f>C16</f>
        <v>563.54</v>
      </c>
      <c r="D18" s="37">
        <f>C17-C18</f>
        <v>737.34000000000015</v>
      </c>
      <c r="E18" s="37">
        <f t="shared" si="6"/>
        <v>1300.8800000000001</v>
      </c>
      <c r="F18" s="37">
        <f>$F$16</f>
        <v>636.64</v>
      </c>
      <c r="G18" s="37">
        <v>792.37</v>
      </c>
      <c r="H18" s="37">
        <f t="shared" si="7"/>
        <v>1429.01</v>
      </c>
      <c r="I18" s="37"/>
      <c r="J18" s="37"/>
      <c r="K18" s="37"/>
      <c r="L18" s="37">
        <f t="shared" ref="L18:L22" si="12">L9</f>
        <v>1528.16</v>
      </c>
      <c r="M18" s="37">
        <f t="shared" si="8"/>
        <v>1528.16</v>
      </c>
      <c r="N18" s="37">
        <f t="shared" si="9"/>
        <v>3057.87</v>
      </c>
      <c r="O18" s="37">
        <f t="shared" si="10"/>
        <v>36694.44</v>
      </c>
    </row>
    <row r="19" spans="1:15" ht="30" x14ac:dyDescent="0.25">
      <c r="A19" s="44" t="s">
        <v>16</v>
      </c>
      <c r="B19" s="5" t="s">
        <v>13</v>
      </c>
      <c r="C19" s="37">
        <f>$C$6</f>
        <v>1300.8800000000001</v>
      </c>
      <c r="D19" s="37"/>
      <c r="E19" s="37">
        <f t="shared" si="6"/>
        <v>1300.8800000000001</v>
      </c>
      <c r="F19" s="37">
        <f>$F$15</f>
        <v>933.5</v>
      </c>
      <c r="G19" s="37">
        <f>ROUND('2023 octubre'!G19*'2023'!$A$1,2)</f>
        <v>366.33</v>
      </c>
      <c r="H19" s="37">
        <f t="shared" si="7"/>
        <v>1299.83</v>
      </c>
      <c r="I19" s="37">
        <f>$I$15</f>
        <v>536.11</v>
      </c>
      <c r="J19" s="37">
        <f>ROUND('2023 octubre'!J19*'2023'!$A$1,2)</f>
        <v>482.27</v>
      </c>
      <c r="K19" s="37">
        <f t="shared" si="11"/>
        <v>1018.38</v>
      </c>
      <c r="L19" s="37">
        <f t="shared" si="12"/>
        <v>1223.52</v>
      </c>
      <c r="M19" s="37">
        <f t="shared" si="8"/>
        <v>1223.52</v>
      </c>
      <c r="N19" s="37">
        <f t="shared" si="9"/>
        <v>2072.12</v>
      </c>
      <c r="O19" s="37">
        <f t="shared" si="10"/>
        <v>24865.439999999999</v>
      </c>
    </row>
    <row r="20" spans="1:15" x14ac:dyDescent="0.25">
      <c r="A20" s="45"/>
      <c r="B20" s="5" t="s">
        <v>14</v>
      </c>
      <c r="C20" s="37">
        <f>C16</f>
        <v>563.54</v>
      </c>
      <c r="D20" s="37">
        <f>C19-C20</f>
        <v>737.34000000000015</v>
      </c>
      <c r="E20" s="37">
        <f t="shared" si="6"/>
        <v>1300.8800000000001</v>
      </c>
      <c r="F20" s="37">
        <f>$F$16</f>
        <v>636.64</v>
      </c>
      <c r="G20" s="37">
        <f>ROUND('2023 octubre'!G20*'2023'!$A$1,2)</f>
        <v>663.19</v>
      </c>
      <c r="H20" s="37">
        <f t="shared" si="7"/>
        <v>1299.83</v>
      </c>
      <c r="I20" s="37"/>
      <c r="J20" s="37"/>
      <c r="K20" s="37"/>
      <c r="L20" s="37">
        <f t="shared" si="12"/>
        <v>1223.52</v>
      </c>
      <c r="M20" s="37">
        <f t="shared" si="8"/>
        <v>1223.52</v>
      </c>
      <c r="N20" s="37">
        <f t="shared" si="9"/>
        <v>2624.05</v>
      </c>
      <c r="O20" s="37">
        <f t="shared" si="10"/>
        <v>31488.600000000002</v>
      </c>
    </row>
    <row r="21" spans="1:15" ht="30" x14ac:dyDescent="0.25">
      <c r="A21" s="44" t="s">
        <v>17</v>
      </c>
      <c r="B21" s="5" t="s">
        <v>13</v>
      </c>
      <c r="C21" s="37">
        <f>$C$6</f>
        <v>1300.8800000000001</v>
      </c>
      <c r="D21" s="37"/>
      <c r="E21" s="37">
        <f t="shared" si="6"/>
        <v>1300.8800000000001</v>
      </c>
      <c r="F21" s="37">
        <f>$F$15</f>
        <v>933.5</v>
      </c>
      <c r="G21" s="37">
        <v>276.5</v>
      </c>
      <c r="H21" s="37">
        <f t="shared" si="7"/>
        <v>1210</v>
      </c>
      <c r="I21" s="37">
        <f>$I$15</f>
        <v>536.11</v>
      </c>
      <c r="J21" s="37">
        <v>385.76</v>
      </c>
      <c r="K21" s="37">
        <f t="shared" si="11"/>
        <v>921.87</v>
      </c>
      <c r="L21" s="37">
        <f t="shared" si="12"/>
        <v>900.78</v>
      </c>
      <c r="M21" s="37">
        <f t="shared" si="8"/>
        <v>900.78</v>
      </c>
      <c r="N21" s="37">
        <f t="shared" si="9"/>
        <v>1563.04</v>
      </c>
      <c r="O21" s="37">
        <f t="shared" si="10"/>
        <v>18756.48</v>
      </c>
    </row>
    <row r="22" spans="1:15" x14ac:dyDescent="0.25">
      <c r="A22" s="45"/>
      <c r="B22" s="5" t="s">
        <v>14</v>
      </c>
      <c r="C22" s="37">
        <f>C16</f>
        <v>563.54</v>
      </c>
      <c r="D22" s="37">
        <f>C21-C22</f>
        <v>737.34000000000015</v>
      </c>
      <c r="E22" s="37">
        <f t="shared" si="6"/>
        <v>1300.8800000000001</v>
      </c>
      <c r="F22" s="37">
        <f>$F$16</f>
        <v>636.64</v>
      </c>
      <c r="G22" s="37">
        <v>573.36</v>
      </c>
      <c r="H22" s="37">
        <f t="shared" si="7"/>
        <v>1210</v>
      </c>
      <c r="I22" s="37"/>
      <c r="J22" s="37"/>
      <c r="K22" s="37"/>
      <c r="L22" s="37">
        <f t="shared" si="12"/>
        <v>900.78</v>
      </c>
      <c r="M22" s="37">
        <f t="shared" si="8"/>
        <v>900.78</v>
      </c>
      <c r="N22" s="37">
        <f t="shared" si="9"/>
        <v>2211.4800000000005</v>
      </c>
      <c r="O22" s="37">
        <f t="shared" si="10"/>
        <v>26537.760000000006</v>
      </c>
    </row>
    <row r="23" spans="1:15" ht="15.75" x14ac:dyDescent="0.25">
      <c r="A23" s="55" t="s">
        <v>19</v>
      </c>
      <c r="B23" s="55"/>
      <c r="C23" s="55"/>
      <c r="D23" s="55"/>
      <c r="E23" s="55"/>
      <c r="F23" s="55"/>
      <c r="G23" s="55"/>
      <c r="H23" s="55"/>
      <c r="I23" s="55"/>
      <c r="J23" s="55"/>
      <c r="K23" s="55"/>
      <c r="L23" s="55"/>
      <c r="M23" s="55"/>
      <c r="N23" s="55"/>
      <c r="O23" s="55"/>
    </row>
    <row r="24" spans="1:15" ht="30" x14ac:dyDescent="0.25">
      <c r="A24" s="44" t="s">
        <v>12</v>
      </c>
      <c r="B24" s="5" t="s">
        <v>13</v>
      </c>
      <c r="C24" s="37">
        <f>$C$6</f>
        <v>1300.8800000000001</v>
      </c>
      <c r="D24" s="36"/>
      <c r="E24" s="37">
        <f t="shared" si="6"/>
        <v>1300.8800000000001</v>
      </c>
      <c r="F24" s="37">
        <v>819</v>
      </c>
      <c r="G24" s="37">
        <f>ROUND('2023 octubre'!G24*'2023'!$A$1,2)</f>
        <v>641.69000000000005</v>
      </c>
      <c r="H24" s="37">
        <f>F24+G24</f>
        <v>1460.69</v>
      </c>
      <c r="I24" s="37">
        <v>330.99</v>
      </c>
      <c r="J24" s="37">
        <v>794</v>
      </c>
      <c r="K24" s="37">
        <f>I24+J24</f>
        <v>1124.99</v>
      </c>
      <c r="L24" s="37">
        <f>L6</f>
        <v>1665.51</v>
      </c>
      <c r="M24" s="37">
        <f>L24</f>
        <v>1665.51</v>
      </c>
      <c r="N24" s="37">
        <f>D24+G24+J24+L24</f>
        <v>3101.2</v>
      </c>
      <c r="O24" s="37">
        <f>N24*12</f>
        <v>37214.399999999994</v>
      </c>
    </row>
    <row r="25" spans="1:15" x14ac:dyDescent="0.25">
      <c r="A25" s="45"/>
      <c r="B25" s="5" t="s">
        <v>14</v>
      </c>
      <c r="C25" s="37">
        <f>ROUND($C$6*0.0361*12,2)</f>
        <v>563.54</v>
      </c>
      <c r="D25" s="37">
        <f>C24-C25</f>
        <v>737.34000000000015</v>
      </c>
      <c r="E25" s="37">
        <f t="shared" si="6"/>
        <v>1300.8800000000001</v>
      </c>
      <c r="F25" s="37">
        <v>498.18</v>
      </c>
      <c r="G25" s="37">
        <f>ROUND('2023 octubre'!G25*'2023'!$A$1,2)</f>
        <v>962.51</v>
      </c>
      <c r="H25" s="37">
        <f t="shared" ref="H25:H31" si="13">F25+G25</f>
        <v>1460.69</v>
      </c>
      <c r="I25" s="37"/>
      <c r="J25" s="37"/>
      <c r="K25" s="37"/>
      <c r="L25" s="37">
        <f>L7</f>
        <v>1665.51</v>
      </c>
      <c r="M25" s="37">
        <f t="shared" ref="M25:M31" si="14">L25</f>
        <v>1665.51</v>
      </c>
      <c r="N25" s="37">
        <f t="shared" ref="N25:N31" si="15">D25+G25+J25+L25</f>
        <v>3365.36</v>
      </c>
      <c r="O25" s="37">
        <f t="shared" ref="O25:O31" si="16">N25*12</f>
        <v>40384.32</v>
      </c>
    </row>
    <row r="26" spans="1:15" ht="30" x14ac:dyDescent="0.25">
      <c r="A26" s="44" t="s">
        <v>15</v>
      </c>
      <c r="B26" s="5" t="s">
        <v>13</v>
      </c>
      <c r="C26" s="37">
        <f>$C$6</f>
        <v>1300.8800000000001</v>
      </c>
      <c r="D26" s="37"/>
      <c r="E26" s="37">
        <f t="shared" si="6"/>
        <v>1300.8800000000001</v>
      </c>
      <c r="F26" s="37">
        <f>F24</f>
        <v>819</v>
      </c>
      <c r="G26" s="37">
        <f>ROUND('2023 octubre'!G26*'2023'!$A$1,2)</f>
        <v>484.29</v>
      </c>
      <c r="H26" s="37">
        <f t="shared" si="13"/>
        <v>1303.29</v>
      </c>
      <c r="I26" s="37">
        <f>$I$24</f>
        <v>330.99</v>
      </c>
      <c r="J26" s="37">
        <f>J24</f>
        <v>794</v>
      </c>
      <c r="K26" s="37">
        <f t="shared" ref="K26:K30" si="17">I26+J26</f>
        <v>1124.99</v>
      </c>
      <c r="L26" s="37">
        <f t="shared" ref="L26:L31" si="18">L8</f>
        <v>1528.16</v>
      </c>
      <c r="M26" s="37">
        <f t="shared" si="14"/>
        <v>1528.16</v>
      </c>
      <c r="N26" s="37">
        <f t="shared" si="15"/>
        <v>2806.45</v>
      </c>
      <c r="O26" s="37">
        <f t="shared" si="16"/>
        <v>33677.399999999994</v>
      </c>
    </row>
    <row r="27" spans="1:15" x14ac:dyDescent="0.25">
      <c r="A27" s="45"/>
      <c r="B27" s="5" t="s">
        <v>14</v>
      </c>
      <c r="C27" s="37">
        <f>C25</f>
        <v>563.54</v>
      </c>
      <c r="D27" s="37">
        <f>C26-C27</f>
        <v>737.34000000000015</v>
      </c>
      <c r="E27" s="37">
        <f t="shared" si="6"/>
        <v>1300.8800000000001</v>
      </c>
      <c r="F27" s="37">
        <f>F25</f>
        <v>498.18</v>
      </c>
      <c r="G27" s="37">
        <f>ROUND('2023 octubre'!G27*'2023'!$A$1,2)</f>
        <v>805.11</v>
      </c>
      <c r="H27" s="37">
        <f t="shared" si="13"/>
        <v>1303.29</v>
      </c>
      <c r="I27" s="37"/>
      <c r="J27" s="37"/>
      <c r="K27" s="37"/>
      <c r="L27" s="37">
        <f t="shared" si="18"/>
        <v>1528.16</v>
      </c>
      <c r="M27" s="37">
        <f t="shared" si="14"/>
        <v>1528.16</v>
      </c>
      <c r="N27" s="37">
        <f t="shared" si="15"/>
        <v>3070.6100000000006</v>
      </c>
      <c r="O27" s="37">
        <f t="shared" si="16"/>
        <v>36847.320000000007</v>
      </c>
    </row>
    <row r="28" spans="1:15" ht="30" x14ac:dyDescent="0.25">
      <c r="A28" s="44" t="s">
        <v>16</v>
      </c>
      <c r="B28" s="5" t="s">
        <v>13</v>
      </c>
      <c r="C28" s="37">
        <f>$C$6</f>
        <v>1300.8800000000001</v>
      </c>
      <c r="D28" s="37"/>
      <c r="E28" s="37">
        <f t="shared" si="6"/>
        <v>1300.8800000000001</v>
      </c>
      <c r="F28" s="37">
        <f>F24</f>
        <v>819</v>
      </c>
      <c r="G28" s="37">
        <f>ROUND('2023 octubre'!G28*'2023'!$A$1,2)</f>
        <v>355.1</v>
      </c>
      <c r="H28" s="37">
        <f t="shared" si="13"/>
        <v>1174.0999999999999</v>
      </c>
      <c r="I28" s="37">
        <f>$I$24</f>
        <v>330.99</v>
      </c>
      <c r="J28" s="37">
        <v>687.39</v>
      </c>
      <c r="K28" s="37">
        <f t="shared" si="17"/>
        <v>1018.38</v>
      </c>
      <c r="L28" s="37">
        <f t="shared" si="18"/>
        <v>1223.52</v>
      </c>
      <c r="M28" s="37">
        <f t="shared" si="14"/>
        <v>1223.52</v>
      </c>
      <c r="N28" s="37">
        <f t="shared" si="15"/>
        <v>2266.0100000000002</v>
      </c>
      <c r="O28" s="37">
        <f t="shared" si="16"/>
        <v>27192.120000000003</v>
      </c>
    </row>
    <row r="29" spans="1:15" x14ac:dyDescent="0.25">
      <c r="A29" s="46"/>
      <c r="B29" s="5" t="s">
        <v>14</v>
      </c>
      <c r="C29" s="37">
        <f>C25</f>
        <v>563.54</v>
      </c>
      <c r="D29" s="37">
        <f>C28-C29</f>
        <v>737.34000000000015</v>
      </c>
      <c r="E29" s="37">
        <f t="shared" si="6"/>
        <v>1300.8800000000001</v>
      </c>
      <c r="F29" s="37">
        <f>F25</f>
        <v>498.18</v>
      </c>
      <c r="G29" s="37">
        <f>ROUND('2023 octubre'!G29*'2023'!$A$1,2)</f>
        <v>675.92</v>
      </c>
      <c r="H29" s="37">
        <f t="shared" si="13"/>
        <v>1174.0999999999999</v>
      </c>
      <c r="I29" s="37"/>
      <c r="J29" s="37"/>
      <c r="K29" s="37"/>
      <c r="L29" s="37">
        <f t="shared" si="18"/>
        <v>1223.52</v>
      </c>
      <c r="M29" s="37">
        <f t="shared" si="14"/>
        <v>1223.52</v>
      </c>
      <c r="N29" s="37">
        <f t="shared" si="15"/>
        <v>2636.78</v>
      </c>
      <c r="O29" s="37">
        <f t="shared" si="16"/>
        <v>31641.360000000001</v>
      </c>
    </row>
    <row r="30" spans="1:15" ht="30" x14ac:dyDescent="0.25">
      <c r="A30" s="47" t="s">
        <v>17</v>
      </c>
      <c r="B30" s="33" t="s">
        <v>13</v>
      </c>
      <c r="C30" s="38">
        <f>$C$6</f>
        <v>1300.8800000000001</v>
      </c>
      <c r="D30" s="38"/>
      <c r="E30" s="38">
        <f t="shared" si="6"/>
        <v>1300.8800000000001</v>
      </c>
      <c r="F30" s="38">
        <f>F24</f>
        <v>819</v>
      </c>
      <c r="G30" s="38">
        <f>ROUND('2023 octubre'!G30*'2023'!$A$1,2)</f>
        <v>265.27</v>
      </c>
      <c r="H30" s="38">
        <f t="shared" si="13"/>
        <v>1084.27</v>
      </c>
      <c r="I30" s="38">
        <f>$I$24</f>
        <v>330.99</v>
      </c>
      <c r="J30" s="38">
        <v>590.89</v>
      </c>
      <c r="K30" s="38">
        <f t="shared" si="17"/>
        <v>921.88</v>
      </c>
      <c r="L30" s="38">
        <f t="shared" si="18"/>
        <v>900.78</v>
      </c>
      <c r="M30" s="38">
        <f t="shared" si="14"/>
        <v>900.78</v>
      </c>
      <c r="N30" s="38">
        <f t="shared" si="15"/>
        <v>1756.94</v>
      </c>
      <c r="O30" s="38">
        <f t="shared" si="16"/>
        <v>21083.279999999999</v>
      </c>
    </row>
    <row r="31" spans="1:15" x14ac:dyDescent="0.25">
      <c r="A31" s="48"/>
      <c r="B31" s="34" t="s">
        <v>14</v>
      </c>
      <c r="C31" s="39">
        <f>C25</f>
        <v>563.54</v>
      </c>
      <c r="D31" s="39">
        <f>C30-C31</f>
        <v>737.34000000000015</v>
      </c>
      <c r="E31" s="39">
        <f t="shared" si="6"/>
        <v>1300.8800000000001</v>
      </c>
      <c r="F31" s="39">
        <f>F25</f>
        <v>498.18</v>
      </c>
      <c r="G31" s="39">
        <f>ROUND('2023 octubre'!G31*'2023'!$A$1,2)</f>
        <v>586.09</v>
      </c>
      <c r="H31" s="39">
        <f t="shared" si="13"/>
        <v>1084.27</v>
      </c>
      <c r="I31" s="39"/>
      <c r="J31" s="39"/>
      <c r="K31" s="39"/>
      <c r="L31" s="39">
        <f t="shared" si="18"/>
        <v>900.78</v>
      </c>
      <c r="M31" s="39">
        <f t="shared" si="14"/>
        <v>900.78</v>
      </c>
      <c r="N31" s="39">
        <f t="shared" si="15"/>
        <v>2224.21</v>
      </c>
      <c r="O31" s="39">
        <f t="shared" si="16"/>
        <v>26690.52</v>
      </c>
    </row>
    <row r="32" spans="1:15" ht="15.75" x14ac:dyDescent="0.25">
      <c r="A32" s="49"/>
      <c r="B32" s="49"/>
      <c r="C32" s="49"/>
      <c r="D32" s="49"/>
      <c r="E32" s="49"/>
      <c r="F32" s="49"/>
      <c r="G32" s="49"/>
      <c r="H32" s="49"/>
      <c r="I32" s="49"/>
      <c r="J32" s="49"/>
      <c r="K32" s="49"/>
      <c r="L32" s="49"/>
      <c r="M32" s="49"/>
      <c r="N32" s="49"/>
      <c r="O32" s="49"/>
    </row>
    <row r="33" spans="1:15" ht="31.5" x14ac:dyDescent="0.25">
      <c r="A33" s="7"/>
      <c r="B33" s="8" t="s">
        <v>8</v>
      </c>
      <c r="C33" s="2" t="s">
        <v>6</v>
      </c>
      <c r="D33" s="3" t="s">
        <v>7</v>
      </c>
      <c r="E33" s="50"/>
      <c r="F33" s="51"/>
      <c r="G33" s="51"/>
      <c r="H33" s="51"/>
      <c r="I33" s="51"/>
      <c r="J33" s="51"/>
      <c r="K33" s="51"/>
      <c r="L33" s="51"/>
      <c r="M33" s="51"/>
      <c r="N33" s="51"/>
      <c r="O33" s="51"/>
    </row>
    <row r="34" spans="1:15" x14ac:dyDescent="0.25">
      <c r="A34" s="9" t="s">
        <v>20</v>
      </c>
      <c r="B34" s="10">
        <v>802.76</v>
      </c>
      <c r="C34" s="6">
        <f>B34*0.0361*12</f>
        <v>347.75563199999999</v>
      </c>
      <c r="D34" s="6">
        <f>B34-C34</f>
        <v>455.004368</v>
      </c>
      <c r="E34" s="50"/>
      <c r="F34" s="51"/>
      <c r="G34" s="51"/>
      <c r="H34" s="51"/>
      <c r="I34" s="51"/>
      <c r="J34" s="51"/>
      <c r="K34" s="51"/>
      <c r="L34" s="51"/>
      <c r="M34" s="51"/>
      <c r="N34" s="51"/>
      <c r="O34" s="51"/>
    </row>
    <row r="35" spans="1:15" ht="15.75" x14ac:dyDescent="0.25">
      <c r="A35" s="49"/>
      <c r="B35" s="49"/>
      <c r="C35" s="49"/>
      <c r="D35" s="49"/>
      <c r="E35" s="49"/>
      <c r="F35" s="49"/>
      <c r="G35" s="49"/>
      <c r="H35" s="49"/>
      <c r="I35" s="49"/>
      <c r="J35" s="49"/>
      <c r="K35" s="49"/>
      <c r="L35" s="49"/>
      <c r="M35" s="49"/>
      <c r="N35" s="49"/>
      <c r="O35" s="49"/>
    </row>
    <row r="36" spans="1:15" x14ac:dyDescent="0.25">
      <c r="A36" s="9" t="s">
        <v>21</v>
      </c>
      <c r="B36" s="11">
        <v>3.61E-2</v>
      </c>
      <c r="C36" s="40" t="s">
        <v>22</v>
      </c>
      <c r="D36" s="41"/>
      <c r="E36" s="41"/>
      <c r="F36" s="41"/>
      <c r="G36" s="41"/>
      <c r="H36" s="41"/>
      <c r="I36" s="41"/>
      <c r="J36" s="41"/>
      <c r="K36" s="41"/>
      <c r="L36" s="41"/>
      <c r="M36" s="41"/>
      <c r="N36" s="41"/>
      <c r="O36" s="41"/>
    </row>
    <row r="37" spans="1:15" x14ac:dyDescent="0.25">
      <c r="A37" s="9" t="s">
        <v>23</v>
      </c>
      <c r="B37" s="12">
        <v>12</v>
      </c>
      <c r="C37" s="40"/>
      <c r="D37" s="41"/>
      <c r="E37" s="41"/>
      <c r="F37" s="41"/>
      <c r="G37" s="41"/>
      <c r="H37" s="41"/>
      <c r="I37" s="41"/>
      <c r="J37" s="41"/>
      <c r="K37" s="41"/>
      <c r="L37" s="41"/>
      <c r="M37" s="41"/>
      <c r="N37" s="41"/>
      <c r="O37" s="41"/>
    </row>
    <row r="38" spans="1:15" ht="123" customHeight="1" x14ac:dyDescent="0.25">
      <c r="A38" s="42" t="s">
        <v>24</v>
      </c>
      <c r="B38" s="43"/>
      <c r="C38" s="43"/>
      <c r="D38" s="43"/>
      <c r="E38" s="43"/>
      <c r="F38" s="43"/>
      <c r="G38" s="43"/>
      <c r="H38" s="43"/>
      <c r="I38" s="43"/>
      <c r="J38" s="43"/>
      <c r="K38" s="43"/>
      <c r="L38" s="43"/>
      <c r="M38" s="43"/>
      <c r="N38" s="43"/>
      <c r="O38" s="43"/>
    </row>
  </sheetData>
  <mergeCells count="29">
    <mergeCell ref="B1:O1"/>
    <mergeCell ref="A2:O2"/>
    <mergeCell ref="A3:A4"/>
    <mergeCell ref="B3:B4"/>
    <mergeCell ref="C3:E3"/>
    <mergeCell ref="F3:H3"/>
    <mergeCell ref="I3:K3"/>
    <mergeCell ref="L3:M3"/>
    <mergeCell ref="N3:O3"/>
    <mergeCell ref="A24:A25"/>
    <mergeCell ref="A5:O5"/>
    <mergeCell ref="A6:A7"/>
    <mergeCell ref="A8:A9"/>
    <mergeCell ref="A10:A11"/>
    <mergeCell ref="A12:A13"/>
    <mergeCell ref="A14:O14"/>
    <mergeCell ref="A15:A16"/>
    <mergeCell ref="A17:A18"/>
    <mergeCell ref="A19:A20"/>
    <mergeCell ref="A21:A22"/>
    <mergeCell ref="A23:O23"/>
    <mergeCell ref="C36:O37"/>
    <mergeCell ref="A38:O38"/>
    <mergeCell ref="A26:A27"/>
    <mergeCell ref="A28:A29"/>
    <mergeCell ref="A30:A31"/>
    <mergeCell ref="A32:O32"/>
    <mergeCell ref="E33:O34"/>
    <mergeCell ref="A35:O35"/>
  </mergeCells>
  <printOptions horizontalCentered="1"/>
  <pageMargins left="0.31496062992125984" right="0.31496062992125984" top="0.94488188976377963" bottom="0.74803149606299213" header="0.31496062992125984" footer="0.31496062992125984"/>
  <pageSetup paperSize="9" scale="53"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E7625-AF1C-4E7C-9E5B-AE79564626D9}">
  <dimension ref="A1:Q39"/>
  <sheetViews>
    <sheetView zoomScale="110" zoomScaleNormal="110" workbookViewId="0">
      <selection activeCell="O27" sqref="O27"/>
    </sheetView>
  </sheetViews>
  <sheetFormatPr baseColWidth="10" defaultColWidth="8.85546875" defaultRowHeight="15" x14ac:dyDescent="0.25"/>
  <cols>
    <col min="1" max="1" width="29.140625" style="1" customWidth="1"/>
    <col min="2" max="2" width="15.140625" style="1" customWidth="1"/>
    <col min="3" max="3" width="10.42578125" style="1" customWidth="1"/>
    <col min="4" max="4" width="11.5703125" style="1" customWidth="1"/>
    <col min="5" max="6" width="10.42578125" style="1" customWidth="1"/>
    <col min="7" max="7" width="11.5703125" style="1" customWidth="1"/>
    <col min="8" max="9" width="10.42578125" style="1" customWidth="1"/>
    <col min="10" max="10" width="11.5703125" style="1" customWidth="1"/>
    <col min="11" max="12" width="10.42578125" style="1" customWidth="1"/>
    <col min="13" max="13" width="4.7109375" style="1" customWidth="1"/>
    <col min="14" max="14" width="6.85546875" style="1" customWidth="1"/>
    <col min="15" max="16" width="10.42578125" style="1" customWidth="1"/>
    <col min="17" max="17" width="3.28515625" style="1" customWidth="1"/>
    <col min="18" max="16384" width="8.85546875" style="1"/>
  </cols>
  <sheetData>
    <row r="1" spans="1:16" ht="18.399999999999999" customHeight="1" x14ac:dyDescent="0.25">
      <c r="A1" s="76" t="s">
        <v>25</v>
      </c>
      <c r="B1" s="77"/>
      <c r="C1" s="77"/>
      <c r="D1" s="77"/>
      <c r="E1" s="77"/>
      <c r="F1" s="77"/>
      <c r="G1" s="77"/>
      <c r="H1" s="77"/>
      <c r="I1" s="77"/>
      <c r="J1" s="77"/>
      <c r="K1" s="77"/>
      <c r="L1" s="77"/>
      <c r="M1" s="78"/>
    </row>
    <row r="2" spans="1:16" customFormat="1" ht="18.399999999999999" customHeight="1" x14ac:dyDescent="0.25"/>
    <row r="3" spans="1:16" ht="9" customHeight="1" x14ac:dyDescent="0.25">
      <c r="A3" s="79"/>
      <c r="B3" s="81" t="s">
        <v>26</v>
      </c>
      <c r="C3" s="83" t="s">
        <v>27</v>
      </c>
      <c r="D3" s="84"/>
      <c r="E3" s="85"/>
      <c r="F3" s="86" t="s">
        <v>28</v>
      </c>
      <c r="G3" s="87"/>
      <c r="H3" s="88"/>
      <c r="I3" s="89" t="s">
        <v>29</v>
      </c>
      <c r="J3" s="90"/>
      <c r="K3" s="91"/>
      <c r="L3" s="92" t="s">
        <v>30</v>
      </c>
      <c r="M3" s="93"/>
      <c r="N3" s="94"/>
      <c r="O3" s="95" t="s">
        <v>31</v>
      </c>
      <c r="P3" s="96"/>
    </row>
    <row r="4" spans="1:16" ht="9" customHeight="1" x14ac:dyDescent="0.25">
      <c r="A4" s="80"/>
      <c r="B4" s="82"/>
      <c r="C4" s="13" t="s">
        <v>32</v>
      </c>
      <c r="D4" s="14" t="s">
        <v>33</v>
      </c>
      <c r="E4" s="15" t="s">
        <v>34</v>
      </c>
      <c r="F4" s="13" t="s">
        <v>32</v>
      </c>
      <c r="G4" s="14" t="s">
        <v>33</v>
      </c>
      <c r="H4" s="15" t="s">
        <v>34</v>
      </c>
      <c r="I4" s="16" t="s">
        <v>32</v>
      </c>
      <c r="J4" s="14" t="s">
        <v>33</v>
      </c>
      <c r="K4" s="15" t="s">
        <v>34</v>
      </c>
      <c r="L4" s="14" t="s">
        <v>33</v>
      </c>
      <c r="M4" s="97" t="s">
        <v>34</v>
      </c>
      <c r="N4" s="98"/>
      <c r="O4" s="15" t="s">
        <v>35</v>
      </c>
      <c r="P4" s="17" t="s">
        <v>36</v>
      </c>
    </row>
    <row r="5" spans="1:16" ht="9" customHeight="1" x14ac:dyDescent="0.25">
      <c r="A5" s="99" t="s">
        <v>37</v>
      </c>
      <c r="B5" s="100"/>
      <c r="C5" s="100"/>
      <c r="D5" s="100"/>
      <c r="E5" s="100"/>
      <c r="F5" s="100"/>
      <c r="G5" s="100"/>
      <c r="H5" s="100"/>
      <c r="I5" s="100"/>
      <c r="J5" s="100"/>
      <c r="K5" s="100"/>
      <c r="L5" s="100"/>
      <c r="M5" s="100"/>
      <c r="N5" s="100"/>
      <c r="O5" s="100"/>
      <c r="P5" s="101"/>
    </row>
    <row r="6" spans="1:16" ht="9" customHeight="1" x14ac:dyDescent="0.25">
      <c r="A6" s="102" t="s">
        <v>38</v>
      </c>
      <c r="B6" s="18" t="s">
        <v>39</v>
      </c>
      <c r="C6" s="19"/>
      <c r="D6" s="20"/>
      <c r="E6" s="19"/>
      <c r="F6" s="21"/>
      <c r="G6" s="29">
        <v>739.63040311999998</v>
      </c>
      <c r="H6" s="23"/>
      <c r="I6" s="19"/>
      <c r="J6" s="20"/>
      <c r="K6" s="23"/>
      <c r="L6" s="31">
        <v>1657.4558219800001</v>
      </c>
      <c r="M6" s="104"/>
      <c r="N6" s="105"/>
      <c r="O6" s="23"/>
      <c r="P6" s="24"/>
    </row>
    <row r="7" spans="1:16" ht="9" customHeight="1" x14ac:dyDescent="0.25">
      <c r="A7" s="103"/>
      <c r="B7" s="18" t="s">
        <v>40</v>
      </c>
      <c r="C7" s="21"/>
      <c r="D7" s="22"/>
      <c r="E7" s="19"/>
      <c r="F7" s="21"/>
      <c r="G7" s="29">
        <v>819.11625291999997</v>
      </c>
      <c r="H7" s="23"/>
      <c r="I7" s="20"/>
      <c r="J7" s="20"/>
      <c r="K7" s="20"/>
      <c r="L7" s="31">
        <v>1657.4558219800001</v>
      </c>
      <c r="M7" s="104"/>
      <c r="N7" s="105"/>
      <c r="O7" s="23"/>
      <c r="P7" s="24"/>
    </row>
    <row r="8" spans="1:16" ht="9" customHeight="1" x14ac:dyDescent="0.25">
      <c r="A8" s="102" t="s">
        <v>41</v>
      </c>
      <c r="B8" s="18" t="s">
        <v>39</v>
      </c>
      <c r="C8" s="19"/>
      <c r="D8" s="20"/>
      <c r="E8" s="19"/>
      <c r="F8" s="21"/>
      <c r="G8" s="29">
        <v>582.99002048</v>
      </c>
      <c r="H8" s="23"/>
      <c r="I8" s="19"/>
      <c r="J8" s="20"/>
      <c r="K8" s="23"/>
      <c r="L8" s="31">
        <v>1520.7823652000002</v>
      </c>
      <c r="M8" s="104"/>
      <c r="N8" s="105"/>
      <c r="O8" s="23"/>
      <c r="P8" s="24"/>
    </row>
    <row r="9" spans="1:16" ht="9" customHeight="1" x14ac:dyDescent="0.25">
      <c r="A9" s="103"/>
      <c r="B9" s="18" t="s">
        <v>40</v>
      </c>
      <c r="C9" s="21"/>
      <c r="D9" s="22"/>
      <c r="E9" s="19"/>
      <c r="F9" s="21"/>
      <c r="G9" s="29">
        <v>662.47587027999998</v>
      </c>
      <c r="H9" s="23"/>
      <c r="I9" s="20"/>
      <c r="J9" s="20"/>
      <c r="K9" s="20"/>
      <c r="L9" s="31">
        <v>1520.7823652000002</v>
      </c>
      <c r="M9" s="104"/>
      <c r="N9" s="105"/>
      <c r="O9" s="23"/>
      <c r="P9" s="24"/>
    </row>
    <row r="10" spans="1:16" ht="9" customHeight="1" x14ac:dyDescent="0.25">
      <c r="A10" s="102" t="s">
        <v>42</v>
      </c>
      <c r="B10" s="18" t="s">
        <v>39</v>
      </c>
      <c r="C10" s="19"/>
      <c r="D10" s="20"/>
      <c r="E10" s="19"/>
      <c r="F10" s="21"/>
      <c r="G10" s="29">
        <v>454.42592916000001</v>
      </c>
      <c r="H10" s="23"/>
      <c r="I10" s="19"/>
      <c r="J10" s="20"/>
      <c r="K10" s="23"/>
      <c r="L10" s="31">
        <v>1217.6106726</v>
      </c>
      <c r="M10" s="104"/>
      <c r="N10" s="105"/>
      <c r="O10" s="23"/>
      <c r="P10" s="24"/>
    </row>
    <row r="11" spans="1:16" ht="9" customHeight="1" x14ac:dyDescent="0.25">
      <c r="A11" s="103"/>
      <c r="B11" s="18" t="s">
        <v>40</v>
      </c>
      <c r="C11" s="21"/>
      <c r="D11" s="22"/>
      <c r="E11" s="19"/>
      <c r="F11" s="21"/>
      <c r="G11" s="29">
        <v>533.91968480000014</v>
      </c>
      <c r="H11" s="23"/>
      <c r="I11" s="20"/>
      <c r="J11" s="20"/>
      <c r="K11" s="20"/>
      <c r="L11" s="31">
        <v>1217.6106726</v>
      </c>
      <c r="M11" s="104"/>
      <c r="N11" s="105"/>
      <c r="O11" s="23"/>
      <c r="P11" s="24"/>
    </row>
    <row r="12" spans="1:16" ht="9" customHeight="1" x14ac:dyDescent="0.25">
      <c r="A12" s="102" t="s">
        <v>43</v>
      </c>
      <c r="B12" s="18" t="s">
        <v>39</v>
      </c>
      <c r="C12" s="19"/>
      <c r="D12" s="20"/>
      <c r="E12" s="19"/>
      <c r="F12" s="21"/>
      <c r="G12" s="29">
        <v>365.02193349999999</v>
      </c>
      <c r="H12" s="23"/>
      <c r="I12" s="19"/>
      <c r="J12" s="20"/>
      <c r="K12" s="23"/>
      <c r="L12" s="29">
        <v>896.42151746000002</v>
      </c>
      <c r="M12" s="106"/>
      <c r="N12" s="107"/>
      <c r="O12" s="23"/>
      <c r="P12" s="24"/>
    </row>
    <row r="13" spans="1:16" ht="9" customHeight="1" x14ac:dyDescent="0.25">
      <c r="A13" s="103"/>
      <c r="B13" s="18" t="s">
        <v>40</v>
      </c>
      <c r="C13" s="21"/>
      <c r="D13" s="22"/>
      <c r="E13" s="19"/>
      <c r="F13" s="21"/>
      <c r="G13" s="29">
        <v>444.51783208000001</v>
      </c>
      <c r="H13" s="23"/>
      <c r="I13" s="20"/>
      <c r="J13" s="20"/>
      <c r="K13" s="20"/>
      <c r="L13" s="29">
        <v>896.42151746000002</v>
      </c>
      <c r="M13" s="106"/>
      <c r="N13" s="107"/>
      <c r="O13" s="23"/>
      <c r="P13" s="24"/>
    </row>
    <row r="14" spans="1:16" ht="9" customHeight="1" x14ac:dyDescent="0.25">
      <c r="A14" s="100" t="s">
        <v>44</v>
      </c>
      <c r="B14" s="100"/>
      <c r="C14" s="100"/>
      <c r="D14" s="100"/>
      <c r="E14" s="100"/>
      <c r="F14" s="100"/>
      <c r="G14" s="100"/>
      <c r="H14" s="100"/>
      <c r="I14" s="100"/>
      <c r="J14" s="100"/>
      <c r="K14" s="100"/>
      <c r="L14" s="100"/>
      <c r="M14" s="100"/>
      <c r="N14" s="100"/>
      <c r="O14" s="100"/>
      <c r="P14" s="100"/>
    </row>
    <row r="15" spans="1:16" ht="9" customHeight="1" x14ac:dyDescent="0.25">
      <c r="A15" s="102" t="s">
        <v>38</v>
      </c>
      <c r="B15" s="18" t="s">
        <v>39</v>
      </c>
      <c r="C15" s="19"/>
      <c r="D15" s="20"/>
      <c r="E15" s="19"/>
      <c r="F15" s="21"/>
      <c r="G15" s="29">
        <v>649.76416358000006</v>
      </c>
      <c r="H15" s="23"/>
      <c r="I15" s="21"/>
      <c r="J15" s="29">
        <v>586.0348008200001</v>
      </c>
      <c r="K15" s="23"/>
      <c r="L15" s="31">
        <v>1657.4558219800001</v>
      </c>
      <c r="M15" s="104"/>
      <c r="N15" s="105"/>
      <c r="O15" s="23"/>
      <c r="P15" s="24"/>
    </row>
    <row r="16" spans="1:16" ht="9" customHeight="1" x14ac:dyDescent="0.25">
      <c r="A16" s="103"/>
      <c r="B16" s="18" t="s">
        <v>40</v>
      </c>
      <c r="C16" s="21"/>
      <c r="D16" s="22"/>
      <c r="E16" s="19"/>
      <c r="F16" s="21"/>
      <c r="G16" s="29">
        <v>945.1882468</v>
      </c>
      <c r="H16" s="23"/>
      <c r="I16" s="20"/>
      <c r="J16" s="30"/>
      <c r="K16" s="20"/>
      <c r="L16" s="31">
        <v>1657.4558219800001</v>
      </c>
      <c r="M16" s="104"/>
      <c r="N16" s="105"/>
      <c r="O16" s="23"/>
      <c r="P16" s="24"/>
    </row>
    <row r="17" spans="1:16" ht="9" customHeight="1" x14ac:dyDescent="0.25">
      <c r="A17" s="102" t="s">
        <v>41</v>
      </c>
      <c r="B17" s="18" t="s">
        <v>39</v>
      </c>
      <c r="C17" s="19"/>
      <c r="D17" s="20"/>
      <c r="E17" s="19"/>
      <c r="F17" s="21"/>
      <c r="G17" s="29">
        <v>493.12378094000002</v>
      </c>
      <c r="H17" s="23"/>
      <c r="I17" s="21"/>
      <c r="J17" s="29">
        <v>586.0348008200001</v>
      </c>
      <c r="K17" s="23"/>
      <c r="L17" s="31">
        <v>1520.7823652000002</v>
      </c>
      <c r="M17" s="104"/>
      <c r="N17" s="105"/>
      <c r="O17" s="23"/>
      <c r="P17" s="24"/>
    </row>
    <row r="18" spans="1:16" ht="9" customHeight="1" x14ac:dyDescent="0.25">
      <c r="A18" s="103"/>
      <c r="B18" s="18" t="s">
        <v>40</v>
      </c>
      <c r="C18" s="21"/>
      <c r="D18" s="22"/>
      <c r="E18" s="19"/>
      <c r="F18" s="21"/>
      <c r="G18" s="29">
        <v>788.54786416000002</v>
      </c>
      <c r="H18" s="23"/>
      <c r="I18" s="20"/>
      <c r="J18" s="30"/>
      <c r="K18" s="20"/>
      <c r="L18" s="31">
        <v>1520.7823652000002</v>
      </c>
      <c r="M18" s="104"/>
      <c r="N18" s="105"/>
      <c r="O18" s="23"/>
      <c r="P18" s="24"/>
    </row>
    <row r="19" spans="1:16" ht="9" customHeight="1" x14ac:dyDescent="0.25">
      <c r="A19" s="102" t="s">
        <v>42</v>
      </c>
      <c r="B19" s="18" t="s">
        <v>39</v>
      </c>
      <c r="C19" s="19"/>
      <c r="D19" s="20"/>
      <c r="E19" s="19"/>
      <c r="F19" s="21"/>
      <c r="G19" s="29">
        <v>364.55968962000003</v>
      </c>
      <c r="H19" s="23"/>
      <c r="I19" s="21"/>
      <c r="J19" s="29">
        <v>479.93978157999999</v>
      </c>
      <c r="K19" s="22"/>
      <c r="L19" s="31">
        <v>1217.6106726</v>
      </c>
      <c r="M19" s="104"/>
      <c r="N19" s="105"/>
      <c r="O19" s="23"/>
      <c r="P19" s="24"/>
    </row>
    <row r="20" spans="1:16" ht="9" customHeight="1" x14ac:dyDescent="0.25">
      <c r="A20" s="103"/>
      <c r="B20" s="18" t="s">
        <v>40</v>
      </c>
      <c r="C20" s="21"/>
      <c r="D20" s="22"/>
      <c r="E20" s="19"/>
      <c r="F20" s="21"/>
      <c r="G20" s="29">
        <v>659.98930306000011</v>
      </c>
      <c r="H20" s="23"/>
      <c r="I20" s="20"/>
      <c r="J20" s="30"/>
      <c r="K20" s="20"/>
      <c r="L20" s="31">
        <v>1217.6106726</v>
      </c>
      <c r="M20" s="104"/>
      <c r="N20" s="105"/>
      <c r="O20" s="23"/>
      <c r="P20" s="24"/>
    </row>
    <row r="21" spans="1:16" ht="9" customHeight="1" x14ac:dyDescent="0.25">
      <c r="A21" s="102" t="s">
        <v>43</v>
      </c>
      <c r="B21" s="18" t="s">
        <v>39</v>
      </c>
      <c r="C21" s="19"/>
      <c r="D21" s="20"/>
      <c r="E21" s="19"/>
      <c r="F21" s="21"/>
      <c r="G21" s="29">
        <v>275.15569396000001</v>
      </c>
      <c r="H21" s="23"/>
      <c r="I21" s="21"/>
      <c r="J21" s="29">
        <v>383.90359112000004</v>
      </c>
      <c r="K21" s="22"/>
      <c r="L21" s="29">
        <v>896.42151746000002</v>
      </c>
      <c r="M21" s="106"/>
      <c r="N21" s="107"/>
      <c r="O21" s="23"/>
      <c r="P21" s="24"/>
    </row>
    <row r="22" spans="1:16" ht="9" customHeight="1" x14ac:dyDescent="0.25">
      <c r="A22" s="103"/>
      <c r="B22" s="18" t="s">
        <v>40</v>
      </c>
      <c r="C22" s="21"/>
      <c r="D22" s="22"/>
      <c r="E22" s="19"/>
      <c r="F22" s="21"/>
      <c r="G22" s="29">
        <v>570.58530740000015</v>
      </c>
      <c r="H22" s="23"/>
      <c r="I22" s="20"/>
      <c r="J22" s="20"/>
      <c r="K22" s="20"/>
      <c r="L22" s="29">
        <v>896.42151746000002</v>
      </c>
      <c r="M22" s="106"/>
      <c r="N22" s="107"/>
      <c r="O22" s="23"/>
      <c r="P22" s="24"/>
    </row>
    <row r="23" spans="1:16" ht="9" customHeight="1" x14ac:dyDescent="0.25">
      <c r="A23" s="100" t="s">
        <v>45</v>
      </c>
      <c r="B23" s="100"/>
      <c r="C23" s="100"/>
      <c r="D23" s="100"/>
      <c r="E23" s="100"/>
      <c r="F23" s="100"/>
      <c r="G23" s="100"/>
      <c r="H23" s="100"/>
      <c r="I23" s="100"/>
      <c r="J23" s="100"/>
      <c r="K23" s="100"/>
      <c r="L23" s="100"/>
      <c r="M23" s="100"/>
      <c r="N23" s="100"/>
      <c r="O23" s="100"/>
      <c r="P23" s="100"/>
    </row>
    <row r="24" spans="1:16" ht="9" customHeight="1" x14ac:dyDescent="0.25">
      <c r="A24" s="102" t="s">
        <v>38</v>
      </c>
      <c r="B24" s="18" t="s">
        <v>39</v>
      </c>
      <c r="C24" s="19"/>
      <c r="D24" s="20"/>
      <c r="E24" s="19"/>
      <c r="F24" s="21"/>
      <c r="G24" s="29">
        <v>638.58992021999995</v>
      </c>
      <c r="H24" s="23"/>
      <c r="I24" s="21"/>
      <c r="J24" s="29">
        <v>790.15566896000007</v>
      </c>
      <c r="K24" s="23"/>
      <c r="L24" s="31">
        <v>1657.4558219800001</v>
      </c>
      <c r="M24" s="104"/>
      <c r="N24" s="105"/>
      <c r="O24" s="23"/>
      <c r="P24" s="24"/>
    </row>
    <row r="25" spans="1:16" ht="9" customHeight="1" x14ac:dyDescent="0.25">
      <c r="A25" s="103"/>
      <c r="B25" s="18" t="s">
        <v>40</v>
      </c>
      <c r="C25" s="21"/>
      <c r="D25" s="22"/>
      <c r="E25" s="19"/>
      <c r="F25" s="21"/>
      <c r="G25" s="29">
        <v>957.85975838000002</v>
      </c>
      <c r="H25" s="23"/>
      <c r="I25" s="20"/>
      <c r="J25" s="30"/>
      <c r="K25" s="20"/>
      <c r="L25" s="31">
        <v>1657.4558219800001</v>
      </c>
      <c r="M25" s="104"/>
      <c r="N25" s="105"/>
      <c r="O25" s="23"/>
      <c r="P25" s="24"/>
    </row>
    <row r="26" spans="1:16" ht="9" customHeight="1" x14ac:dyDescent="0.25">
      <c r="A26" s="102" t="s">
        <v>41</v>
      </c>
      <c r="B26" s="18" t="s">
        <v>39</v>
      </c>
      <c r="C26" s="19"/>
      <c r="D26" s="20"/>
      <c r="E26" s="19"/>
      <c r="F26" s="21"/>
      <c r="G26" s="29">
        <v>481.94953758000003</v>
      </c>
      <c r="H26" s="23"/>
      <c r="I26" s="21"/>
      <c r="J26" s="29">
        <v>790.15566896000007</v>
      </c>
      <c r="K26" s="23"/>
      <c r="L26" s="31">
        <v>1520.7823652000002</v>
      </c>
      <c r="M26" s="104"/>
      <c r="N26" s="105"/>
      <c r="O26" s="23"/>
      <c r="P26" s="24"/>
    </row>
    <row r="27" spans="1:16" ht="9" customHeight="1" x14ac:dyDescent="0.25">
      <c r="A27" s="103"/>
      <c r="B27" s="18" t="s">
        <v>40</v>
      </c>
      <c r="C27" s="21"/>
      <c r="D27" s="22"/>
      <c r="E27" s="19"/>
      <c r="F27" s="21"/>
      <c r="G27" s="29">
        <v>801.21937574000003</v>
      </c>
      <c r="H27" s="23"/>
      <c r="I27" s="20"/>
      <c r="J27" s="30"/>
      <c r="K27" s="20"/>
      <c r="L27" s="31">
        <v>1520.7823652000002</v>
      </c>
      <c r="M27" s="104"/>
      <c r="N27" s="105"/>
      <c r="O27" s="23"/>
      <c r="P27" s="24"/>
    </row>
    <row r="28" spans="1:16" ht="9" customHeight="1" x14ac:dyDescent="0.25">
      <c r="A28" s="102" t="s">
        <v>42</v>
      </c>
      <c r="B28" s="18" t="s">
        <v>39</v>
      </c>
      <c r="C28" s="19"/>
      <c r="D28" s="20"/>
      <c r="E28" s="19"/>
      <c r="F28" s="21"/>
      <c r="G28" s="29">
        <v>353.38544626000004</v>
      </c>
      <c r="H28" s="23"/>
      <c r="I28" s="21"/>
      <c r="J28" s="29">
        <v>684.06064972000001</v>
      </c>
      <c r="K28" s="22"/>
      <c r="L28" s="31">
        <v>1217.6106726</v>
      </c>
      <c r="M28" s="104"/>
      <c r="N28" s="105"/>
      <c r="O28" s="23"/>
      <c r="P28" s="24"/>
    </row>
    <row r="29" spans="1:16" ht="9" customHeight="1" x14ac:dyDescent="0.25">
      <c r="A29" s="103"/>
      <c r="B29" s="18" t="s">
        <v>40</v>
      </c>
      <c r="C29" s="21"/>
      <c r="D29" s="22"/>
      <c r="E29" s="19"/>
      <c r="F29" s="21"/>
      <c r="G29" s="29">
        <v>672.65528441999993</v>
      </c>
      <c r="H29" s="23"/>
      <c r="I29" s="20"/>
      <c r="J29" s="30"/>
      <c r="K29" s="20"/>
      <c r="L29" s="31">
        <v>1217.6106726</v>
      </c>
      <c r="M29" s="104"/>
      <c r="N29" s="105"/>
      <c r="O29" s="23"/>
      <c r="P29" s="24"/>
    </row>
    <row r="30" spans="1:16" ht="9" customHeight="1" x14ac:dyDescent="0.25">
      <c r="A30" s="102" t="s">
        <v>43</v>
      </c>
      <c r="B30" s="18" t="s">
        <v>39</v>
      </c>
      <c r="C30" s="19"/>
      <c r="D30" s="20"/>
      <c r="E30" s="19"/>
      <c r="F30" s="21"/>
      <c r="G30" s="29">
        <v>263.99149937999999</v>
      </c>
      <c r="H30" s="23"/>
      <c r="I30" s="21"/>
      <c r="J30" s="29">
        <v>588.02445925999996</v>
      </c>
      <c r="K30" s="22"/>
      <c r="L30" s="29">
        <v>896.42151746000002</v>
      </c>
      <c r="M30" s="106"/>
      <c r="N30" s="107"/>
      <c r="O30" s="23"/>
      <c r="P30" s="24"/>
    </row>
    <row r="31" spans="1:16" ht="9" customHeight="1" x14ac:dyDescent="0.25">
      <c r="A31" s="103"/>
      <c r="B31" s="18" t="s">
        <v>40</v>
      </c>
      <c r="C31" s="21"/>
      <c r="D31" s="22"/>
      <c r="E31" s="19"/>
      <c r="F31" s="21"/>
      <c r="G31" s="29">
        <v>583.26133754000011</v>
      </c>
      <c r="H31" s="23"/>
      <c r="I31" s="20"/>
      <c r="J31" s="30"/>
      <c r="K31" s="20"/>
      <c r="L31" s="29">
        <v>896.42151746000002</v>
      </c>
      <c r="M31" s="106"/>
      <c r="N31" s="107"/>
      <c r="O31" s="23"/>
      <c r="P31" s="24"/>
    </row>
    <row r="32" spans="1:16" customFormat="1" ht="9" customHeight="1" x14ac:dyDescent="0.25"/>
    <row r="33" spans="1:17" ht="9" customHeight="1" x14ac:dyDescent="0.25">
      <c r="A33" s="25"/>
      <c r="B33" s="17" t="s">
        <v>34</v>
      </c>
      <c r="C33" s="13" t="s">
        <v>32</v>
      </c>
      <c r="D33" s="14" t="s">
        <v>33</v>
      </c>
    </row>
    <row r="34" spans="1:17" ht="9" customHeight="1" x14ac:dyDescent="0.25">
      <c r="A34" s="18" t="s">
        <v>46</v>
      </c>
      <c r="B34" s="26"/>
      <c r="C34" s="21"/>
      <c r="D34" s="21"/>
    </row>
    <row r="35" spans="1:17" ht="9" customHeight="1" x14ac:dyDescent="0.25">
      <c r="A35" s="18" t="s">
        <v>47</v>
      </c>
      <c r="B35" s="27">
        <v>3.61E-2</v>
      </c>
    </row>
    <row r="36" spans="1:17" ht="9" customHeight="1" x14ac:dyDescent="0.25">
      <c r="A36" s="18" t="s">
        <v>48</v>
      </c>
      <c r="B36" s="28">
        <v>12</v>
      </c>
    </row>
    <row r="37" spans="1:17" ht="9" customHeight="1" x14ac:dyDescent="0.25">
      <c r="A37" s="108" t="s">
        <v>49</v>
      </c>
      <c r="B37" s="108"/>
      <c r="C37" s="108"/>
      <c r="D37" s="108"/>
      <c r="E37" s="108"/>
      <c r="F37" s="108"/>
      <c r="G37" s="108"/>
      <c r="H37" s="108"/>
      <c r="I37" s="108"/>
      <c r="J37" s="108"/>
      <c r="K37" s="108"/>
      <c r="L37" s="108"/>
      <c r="M37" s="108"/>
      <c r="N37" s="108"/>
      <c r="O37" s="108"/>
      <c r="P37" s="108"/>
      <c r="Q37" s="108"/>
    </row>
    <row r="38" spans="1:17" ht="101.25" customHeight="1" x14ac:dyDescent="0.25">
      <c r="A38" s="109" t="s">
        <v>50</v>
      </c>
      <c r="B38" s="109"/>
      <c r="C38" s="109"/>
      <c r="D38" s="109"/>
      <c r="E38" s="109"/>
      <c r="F38" s="109"/>
      <c r="G38" s="109"/>
      <c r="H38" s="109"/>
      <c r="I38" s="109"/>
      <c r="J38" s="109"/>
      <c r="K38" s="109"/>
      <c r="L38" s="109"/>
      <c r="M38" s="109"/>
      <c r="N38" s="109"/>
      <c r="O38" s="109"/>
      <c r="P38" s="109"/>
      <c r="Q38" s="109"/>
    </row>
    <row r="39" spans="1:17" ht="11.25" customHeight="1" x14ac:dyDescent="0.25">
      <c r="A39" s="110">
        <v>28</v>
      </c>
      <c r="B39" s="110"/>
      <c r="C39" s="110"/>
      <c r="D39" s="110"/>
      <c r="E39" s="110"/>
      <c r="F39" s="110"/>
      <c r="G39" s="110"/>
      <c r="H39" s="110"/>
      <c r="I39" s="110"/>
      <c r="J39" s="110"/>
      <c r="K39" s="110"/>
      <c r="L39" s="110"/>
      <c r="M39" s="110"/>
      <c r="N39" s="110"/>
      <c r="O39" s="110"/>
      <c r="P39" s="110"/>
      <c r="Q39" s="110"/>
    </row>
  </sheetData>
  <mergeCells count="51">
    <mergeCell ref="A37:Q37"/>
    <mergeCell ref="A38:Q38"/>
    <mergeCell ref="A39:Q39"/>
    <mergeCell ref="A30:A31"/>
    <mergeCell ref="M30:N30"/>
    <mergeCell ref="M31:N31"/>
    <mergeCell ref="A26:A27"/>
    <mergeCell ref="M26:N26"/>
    <mergeCell ref="M27:N27"/>
    <mergeCell ref="A28:A29"/>
    <mergeCell ref="M28:N28"/>
    <mergeCell ref="M29:N29"/>
    <mergeCell ref="A21:A22"/>
    <mergeCell ref="M21:N21"/>
    <mergeCell ref="M22:N22"/>
    <mergeCell ref="A23:P23"/>
    <mergeCell ref="A24:A25"/>
    <mergeCell ref="M24:N24"/>
    <mergeCell ref="M25:N25"/>
    <mergeCell ref="A17:A18"/>
    <mergeCell ref="M17:N17"/>
    <mergeCell ref="M18:N18"/>
    <mergeCell ref="A19:A20"/>
    <mergeCell ref="M19:N19"/>
    <mergeCell ref="M20:N20"/>
    <mergeCell ref="A12:A13"/>
    <mergeCell ref="M12:N12"/>
    <mergeCell ref="M13:N13"/>
    <mergeCell ref="A14:P14"/>
    <mergeCell ref="A15:A16"/>
    <mergeCell ref="M15:N15"/>
    <mergeCell ref="M16:N16"/>
    <mergeCell ref="A8:A9"/>
    <mergeCell ref="M8:N8"/>
    <mergeCell ref="M9:N9"/>
    <mergeCell ref="A10:A11"/>
    <mergeCell ref="M10:N10"/>
    <mergeCell ref="M11:N11"/>
    <mergeCell ref="O3:P3"/>
    <mergeCell ref="M4:N4"/>
    <mergeCell ref="A5:P5"/>
    <mergeCell ref="A6:A7"/>
    <mergeCell ref="M6:N6"/>
    <mergeCell ref="M7:N7"/>
    <mergeCell ref="A1:M1"/>
    <mergeCell ref="A3:A4"/>
    <mergeCell ref="B3:B4"/>
    <mergeCell ref="C3:E3"/>
    <mergeCell ref="F3:H3"/>
    <mergeCell ref="I3:K3"/>
    <mergeCell ref="L3:N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2023</vt:lpstr>
      <vt:lpstr>2023 octubre</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Rodríguez Bedia, María Teresa</dc:creator>
  <cp:lastModifiedBy>Sangrador Salan, Angela</cp:lastModifiedBy>
  <cp:lastPrinted>2024-02-21T08:41:28Z</cp:lastPrinted>
  <dcterms:created xsi:type="dcterms:W3CDTF">2024-02-06T11:45:30Z</dcterms:created>
  <dcterms:modified xsi:type="dcterms:W3CDTF">2024-03-11T20:03:32Z</dcterms:modified>
</cp:coreProperties>
</file>