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erezmarc\Desktop\presupuesto 2022 open data\procesado\"/>
    </mc:Choice>
  </mc:AlternateContent>
  <xr:revisionPtr revIDLastSave="0" documentId="13_ncr:1_{6D46CF09-D934-4DA9-BA65-1BA8D5FB207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INGRESOS LIBRO" sheetId="7" r:id="rId1"/>
  </sheets>
  <externalReferences>
    <externalReference r:id="rId2"/>
    <externalReference r:id="rId3"/>
  </externalReferences>
  <definedNames>
    <definedName name="_xlnm.Print_Area" localSheetId="0">'INGRESOS LIBRO'!$A$2:$H$201</definedName>
    <definedName name="_xlnm.Print_Titles" localSheetId="0">'INGRESOS LIBRO'!$3:$3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5" i="7" l="1"/>
  <c r="F166" i="7"/>
  <c r="F184" i="7"/>
  <c r="F185" i="7"/>
  <c r="F186" i="7"/>
  <c r="F187" i="7"/>
  <c r="F188" i="7"/>
  <c r="F183" i="7"/>
  <c r="G181" i="7"/>
  <c r="G180" i="7"/>
  <c r="G179" i="7"/>
  <c r="G177" i="7"/>
  <c r="G175" i="7"/>
  <c r="F172" i="7"/>
  <c r="E169" i="7"/>
  <c r="E170" i="7"/>
  <c r="E171" i="7"/>
  <c r="E168" i="7"/>
  <c r="F164" i="7"/>
  <c r="F163" i="7"/>
  <c r="F159" i="7"/>
  <c r="F160" i="7"/>
  <c r="F158" i="7"/>
  <c r="F153" i="7"/>
  <c r="F154" i="7"/>
  <c r="F155" i="7"/>
  <c r="F156" i="7"/>
  <c r="F152" i="7"/>
  <c r="E147" i="7"/>
  <c r="E140" i="7"/>
  <c r="F132" i="7"/>
  <c r="F131" i="7"/>
  <c r="G128" i="7"/>
  <c r="F123" i="7"/>
  <c r="F121" i="7"/>
  <c r="G117" i="7"/>
  <c r="F112" i="7"/>
  <c r="F110" i="7"/>
  <c r="F108" i="7"/>
  <c r="F106" i="7"/>
  <c r="F104" i="7"/>
  <c r="E101" i="7"/>
  <c r="F93" i="7"/>
  <c r="F94" i="7"/>
  <c r="F95" i="7"/>
  <c r="F96" i="7"/>
  <c r="F92" i="7"/>
  <c r="E42" i="7"/>
  <c r="F86" i="7"/>
  <c r="G83" i="7"/>
  <c r="F78" i="7"/>
  <c r="F79" i="7"/>
  <c r="F80" i="7"/>
  <c r="F81" i="7"/>
  <c r="F82" i="7"/>
  <c r="F77" i="7"/>
  <c r="G74" i="7"/>
  <c r="F73" i="7"/>
  <c r="F67" i="7"/>
  <c r="F68" i="7"/>
  <c r="F69" i="7"/>
  <c r="F70" i="7"/>
  <c r="F71" i="7"/>
  <c r="F66" i="7"/>
  <c r="F64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46" i="7"/>
  <c r="E43" i="7"/>
  <c r="E44" i="7"/>
  <c r="G40" i="7"/>
  <c r="F32" i="7"/>
  <c r="F33" i="7"/>
  <c r="F34" i="7"/>
  <c r="F35" i="7"/>
  <c r="F36" i="7"/>
  <c r="F37" i="7"/>
  <c r="F38" i="7"/>
  <c r="F31" i="7"/>
  <c r="F29" i="7"/>
  <c r="F28" i="7"/>
  <c r="F26" i="7"/>
  <c r="F25" i="7"/>
  <c r="F24" i="7"/>
  <c r="F22" i="7"/>
  <c r="F21" i="7"/>
  <c r="G19" i="7"/>
  <c r="F9" i="7"/>
  <c r="F10" i="7"/>
  <c r="F8" i="7"/>
  <c r="G182" i="7" l="1"/>
  <c r="F167" i="7"/>
  <c r="G41" i="7"/>
  <c r="H176" i="7" l="1"/>
  <c r="M83" i="7"/>
  <c r="G7" i="7" l="1"/>
  <c r="F98" i="7" l="1"/>
  <c r="K176" i="7" l="1"/>
  <c r="G122" i="7"/>
  <c r="G84" i="7"/>
  <c r="G72" i="7"/>
  <c r="G63" i="7"/>
  <c r="G97" i="7" l="1"/>
  <c r="G20" i="7"/>
  <c r="G30" i="7"/>
  <c r="G45" i="7"/>
  <c r="G91" i="7"/>
  <c r="G65" i="7"/>
  <c r="G23" i="7"/>
  <c r="G27" i="7"/>
  <c r="G76" i="7"/>
  <c r="H75" i="7" l="1"/>
  <c r="H62" i="7"/>
  <c r="H39" i="7"/>
  <c r="F198" i="7" l="1"/>
  <c r="G139" i="7" l="1"/>
  <c r="H174" i="7" l="1"/>
  <c r="H116" i="7" l="1"/>
  <c r="H127" i="7"/>
  <c r="H194" i="7"/>
  <c r="G120" i="7"/>
  <c r="G130" i="7"/>
  <c r="G162" i="7"/>
  <c r="H129" i="7" l="1"/>
  <c r="H119" i="7"/>
  <c r="H90" i="7"/>
  <c r="H134" i="7" l="1"/>
  <c r="H124" i="7"/>
  <c r="G197" i="7" l="1"/>
  <c r="H196" i="7" l="1"/>
  <c r="H199" i="7" l="1"/>
  <c r="H200" i="7" l="1"/>
  <c r="H6" i="7"/>
  <c r="H87" i="7" l="1"/>
  <c r="H135" i="7" l="1"/>
  <c r="J86" i="7"/>
  <c r="G165" i="7" l="1"/>
  <c r="H161" i="7" l="1"/>
  <c r="G157" i="7"/>
  <c r="G151" i="7"/>
  <c r="H138" i="7" l="1"/>
  <c r="K105" i="7"/>
  <c r="H189" i="7" l="1"/>
  <c r="M190" i="7" l="1"/>
  <c r="H190" i="7" l="1"/>
  <c r="H191" i="7" s="1"/>
  <c r="H201" i="7" s="1"/>
  <c r="K200" i="7" s="1"/>
</calcChain>
</file>

<file path=xl/sharedStrings.xml><?xml version="1.0" encoding="utf-8"?>
<sst xmlns="http://schemas.openxmlformats.org/spreadsheetml/2006/main" count="526" uniqueCount="241">
  <si>
    <t>Entidades Bancarias</t>
  </si>
  <si>
    <t>Otras Transferencias Corrientes</t>
  </si>
  <si>
    <t>EXTERIOR</t>
  </si>
  <si>
    <t>RENTAS DE BIENES INMUEBLES</t>
  </si>
  <si>
    <t>Alquileres de Inmuebles</t>
  </si>
  <si>
    <t>PRODUCTOS DE CONCESIONES</t>
  </si>
  <si>
    <t>Concesiones Administrativas</t>
  </si>
  <si>
    <t>Cafeterías y Comedores</t>
  </si>
  <si>
    <t>Servicios de Reprografía</t>
  </si>
  <si>
    <t>Administración del Estado para Investigación</t>
  </si>
  <si>
    <t>COMUNIDADES AUTÓNOMAS</t>
  </si>
  <si>
    <t>Programa Marco Europeo de investigación</t>
  </si>
  <si>
    <t>DENOMINACIÓN DEL INGRESO</t>
  </si>
  <si>
    <t>CAPÍTULO 3</t>
  </si>
  <si>
    <t>OTROS INGRESOS</t>
  </si>
  <si>
    <t>T O T A L   C A P Í T U L O  3</t>
  </si>
  <si>
    <t>CAPÍTULO 4</t>
  </si>
  <si>
    <t>TRANSFERENCIAS CORRIENTES</t>
  </si>
  <si>
    <t>T O T A L   C A P Í T U L O   4</t>
  </si>
  <si>
    <t>CAPÍTULO 5</t>
  </si>
  <si>
    <t>INGRESOS PATRIMONIALES</t>
  </si>
  <si>
    <t>T O T A L   C A P Í T U L O   5</t>
  </si>
  <si>
    <t>TOTAL OPERACIONES CORRIENTES</t>
  </si>
  <si>
    <t>CAPÍTULO 7</t>
  </si>
  <si>
    <t>TRANSFERENCIAS DE CAPITAL</t>
  </si>
  <si>
    <t xml:space="preserve"> </t>
  </si>
  <si>
    <t>T O T A L   C A P Í T U L O   7</t>
  </si>
  <si>
    <t>TOTAL OPERACIONES DE CAPITAL</t>
  </si>
  <si>
    <t>TOTAL OPERACIONES NO FINANCIERAS</t>
  </si>
  <si>
    <t>TOTAL OPERACIONES FINANCIERAS</t>
  </si>
  <si>
    <t>TOTAL PRESUPUESTO DE INGRESOS</t>
  </si>
  <si>
    <t>TOTAL SUBCTO.</t>
  </si>
  <si>
    <t>PRECIOS PÚBLICOS</t>
  </si>
  <si>
    <t>Centros adscritos</t>
  </si>
  <si>
    <t>Cursos de Idioma Extranjero</t>
  </si>
  <si>
    <t>Cursos de Español</t>
  </si>
  <si>
    <t>Cursos y seminarios Extensión Universitaria</t>
  </si>
  <si>
    <t>Actividades Deportivas</t>
  </si>
  <si>
    <t>Otros</t>
  </si>
  <si>
    <t>Pruebas de Acceso</t>
  </si>
  <si>
    <t>Expedientes,certificados, traslados y compulsas</t>
  </si>
  <si>
    <t>Expedición de títulos</t>
  </si>
  <si>
    <t>Tarjeta de identidad</t>
  </si>
  <si>
    <t>Convalidaciones</t>
  </si>
  <si>
    <t>Uso de teléfonos y Fax</t>
  </si>
  <si>
    <t>Otras prestaciones de servicios</t>
  </si>
  <si>
    <t>Instalaciones Servicio de Informática</t>
  </si>
  <si>
    <t>Utilización de instalaciones deportivas</t>
  </si>
  <si>
    <t>VENTA DE BIENES</t>
  </si>
  <si>
    <t>Venta de publicaciones propias</t>
  </si>
  <si>
    <t>Venta de Fotocopias</t>
  </si>
  <si>
    <t>Servicio Reprografía. Facultad de Ciencias</t>
  </si>
  <si>
    <t>Servicio Reprografía. Facultad de Medicina</t>
  </si>
  <si>
    <t>Servicio Reprografía. Biblioteca Universitaria</t>
  </si>
  <si>
    <t>Venta de impresos y guías</t>
  </si>
  <si>
    <t>Programas Europeos</t>
  </si>
  <si>
    <t>Programas Nacionales</t>
  </si>
  <si>
    <t>Estudios Propios</t>
  </si>
  <si>
    <t>Ingresos de servicios que generan gastos</t>
  </si>
  <si>
    <t>Otras</t>
  </si>
  <si>
    <t>Ingresos diversos</t>
  </si>
  <si>
    <t>COMUNIDADES AUTONOMAS</t>
  </si>
  <si>
    <t>CORPORACIONES LOCALES</t>
  </si>
  <si>
    <t>Ayuntamientos</t>
  </si>
  <si>
    <t>EMPRESAS PRIVADAS</t>
  </si>
  <si>
    <t>Servicio Cántabro de Salud</t>
  </si>
  <si>
    <t>.00</t>
  </si>
  <si>
    <t>.01</t>
  </si>
  <si>
    <t>.02</t>
  </si>
  <si>
    <t>.10</t>
  </si>
  <si>
    <t>.11</t>
  </si>
  <si>
    <t>.03</t>
  </si>
  <si>
    <t>.04</t>
  </si>
  <si>
    <t>.06</t>
  </si>
  <si>
    <t>.07</t>
  </si>
  <si>
    <t>.09</t>
  </si>
  <si>
    <t>.05</t>
  </si>
  <si>
    <t>.33</t>
  </si>
  <si>
    <t>.67</t>
  </si>
  <si>
    <t>.74</t>
  </si>
  <si>
    <t>.75</t>
  </si>
  <si>
    <t>.78</t>
  </si>
  <si>
    <t>.81</t>
  </si>
  <si>
    <t>.32</t>
  </si>
  <si>
    <t>.35</t>
  </si>
  <si>
    <t>.42</t>
  </si>
  <si>
    <t>.45</t>
  </si>
  <si>
    <t>.30</t>
  </si>
  <si>
    <t>.99</t>
  </si>
  <si>
    <t>.20</t>
  </si>
  <si>
    <t>.12</t>
  </si>
  <si>
    <t>.13</t>
  </si>
  <si>
    <t>.15</t>
  </si>
  <si>
    <t>.64</t>
  </si>
  <si>
    <t>.31</t>
  </si>
  <si>
    <t>.22</t>
  </si>
  <si>
    <t>.23</t>
  </si>
  <si>
    <t>.08</t>
  </si>
  <si>
    <t>TASAS, PRECIOS PÚBLICOS Y OTROS INGRESOS</t>
  </si>
  <si>
    <t>CÓD.</t>
  </si>
  <si>
    <t>.79</t>
  </si>
  <si>
    <t>Campus</t>
  </si>
  <si>
    <t>Tutela doctorado</t>
  </si>
  <si>
    <t>Prorrata IVA</t>
  </si>
  <si>
    <t>Programa de suficiencia financiera</t>
  </si>
  <si>
    <t>Programa de apoyo a la investigación</t>
  </si>
  <si>
    <t>Empresas privadas (Cursos de Verano)</t>
  </si>
  <si>
    <t>.25</t>
  </si>
  <si>
    <t>.21</t>
  </si>
  <si>
    <t>.24</t>
  </si>
  <si>
    <t>Banco Santander</t>
  </si>
  <si>
    <t>Derechos de matrículas en Estudios Propios</t>
  </si>
  <si>
    <t>.27</t>
  </si>
  <si>
    <t>Programa Ramón y Cajal</t>
  </si>
  <si>
    <t>- Cursos de Verano</t>
  </si>
  <si>
    <t>COIE Prácticas en empresas</t>
  </si>
  <si>
    <t>- Plazas vinculadas</t>
  </si>
  <si>
    <t>Derechos de matrícula Grado y Postgrado</t>
  </si>
  <si>
    <t>Grado</t>
  </si>
  <si>
    <t xml:space="preserve">Postgrado </t>
  </si>
  <si>
    <t>Retenciones Convenios, Proyectos y Cursos</t>
  </si>
  <si>
    <t>.16</t>
  </si>
  <si>
    <t>.56</t>
  </si>
  <si>
    <t>Traducciones CIUC</t>
  </si>
  <si>
    <t>CDTUC</t>
  </si>
  <si>
    <t>Acceso al Documento (BUC)</t>
  </si>
  <si>
    <t>Fundación Instituto Hidráulica Ambiental de Cantabria</t>
  </si>
  <si>
    <t>Serv.Cientifico Técnico  Investigación. Microscopio</t>
  </si>
  <si>
    <t>Serv.Cientifico Técnico Investigación. Cromatógrafo</t>
  </si>
  <si>
    <t>Serv.Cientifico Técnico Investigación. SEEA</t>
  </si>
  <si>
    <t>OTROS INGRESOS DE PRESTACIÓN DE SERVICIOS</t>
  </si>
  <si>
    <t>ADMINISTRACIÓN DEL ESTADO</t>
  </si>
  <si>
    <t>TOTAL  CTO.</t>
  </si>
  <si>
    <t>TOTAL ART.</t>
  </si>
  <si>
    <t>- D.G. Trabajo (Cursos de Verano)</t>
  </si>
  <si>
    <t>Venta de patentes</t>
  </si>
  <si>
    <t>Derechos de matrícula CIUC</t>
  </si>
  <si>
    <t xml:space="preserve">Convenios y Contratos art. 83 LOU </t>
  </si>
  <si>
    <t>Escuela Infantil UC</t>
  </si>
  <si>
    <t>Art. 83  LOU</t>
  </si>
  <si>
    <t xml:space="preserve">  - Art. 83 LOU (VA11)</t>
  </si>
  <si>
    <t xml:space="preserve">  - Art. 83 LOU  FLTQ (Personal UC) </t>
  </si>
  <si>
    <t xml:space="preserve">  - Art. 83 LOU FIHAC (Personal UC) </t>
  </si>
  <si>
    <t>Programa de complementos retributivos PDI</t>
  </si>
  <si>
    <t>Servicio Cántabro de Empleo</t>
  </si>
  <si>
    <t>CAPÍTULO 8</t>
  </si>
  <si>
    <t>ACTIVOS FINANCIEROS</t>
  </si>
  <si>
    <t>REINTEGRO DE PRÉSTAMOS CONCEDIDOS</t>
  </si>
  <si>
    <t>Reintegro de préstamos al personal</t>
  </si>
  <si>
    <t>T O T A L   C A P Í T U L O  8</t>
  </si>
  <si>
    <t>Programa Senior</t>
  </si>
  <si>
    <t>Tasas administrativas</t>
  </si>
  <si>
    <t>Servicio Reprografía. ETS Ing. de Caminos</t>
  </si>
  <si>
    <t>Servicio Reprografía. ETS Ing.Industriales y Telecom.</t>
  </si>
  <si>
    <t>Servicio Reprografía.ETS Náutica</t>
  </si>
  <si>
    <t>Instituto Cántabro de Servicios Sociales</t>
  </si>
  <si>
    <t xml:space="preserve"> - Cursos de Verano</t>
  </si>
  <si>
    <t>Programa de formación Personal Investigador (FPI)</t>
  </si>
  <si>
    <t>Programa Técnicos</t>
  </si>
  <si>
    <t>Programa de formación de Profesorado Universitario (FPU)</t>
  </si>
  <si>
    <t>Programas movilidad</t>
  </si>
  <si>
    <t>Convenio Parlamento de Cantabria</t>
  </si>
  <si>
    <t>.14</t>
  </si>
  <si>
    <t>Programa Regional de Becas</t>
  </si>
  <si>
    <t>Tesis</t>
  </si>
  <si>
    <t>Visitas Planetario</t>
  </si>
  <si>
    <t>.61</t>
  </si>
  <si>
    <t>.63</t>
  </si>
  <si>
    <t>Venta entradas espectáculos</t>
  </si>
  <si>
    <t>Servicios CEFONT</t>
  </si>
  <si>
    <t>.80</t>
  </si>
  <si>
    <t>Salas de impresión</t>
  </si>
  <si>
    <t>Servicio de Informática</t>
  </si>
  <si>
    <t>Otros ingresos del Gobierno Regional</t>
  </si>
  <si>
    <t>Programa Juan de la Cierva. Formación</t>
  </si>
  <si>
    <t>Programa Juan de la Cierva. Incorporación</t>
  </si>
  <si>
    <t>.26</t>
  </si>
  <si>
    <t>Programa de obras y equipamiento</t>
  </si>
  <si>
    <t>- Programa biceps</t>
  </si>
  <si>
    <t>Remanente de Tesorería</t>
  </si>
  <si>
    <t>Remanente de Tesorería Genérico</t>
  </si>
  <si>
    <t>REMANENTE DE TESORERÍA</t>
  </si>
  <si>
    <t>Cursos Study Abroad</t>
  </si>
  <si>
    <t>Seguro obligatorio</t>
  </si>
  <si>
    <t>Programa Internacionalización</t>
  </si>
  <si>
    <t>- Edición libros, reuniones científicas</t>
  </si>
  <si>
    <t>- Trabajos investigación en La Garma</t>
  </si>
  <si>
    <t>OTRAS SUBVENCIONES</t>
  </si>
  <si>
    <t>Otras transferencias de capital de Instituciones sin fines de lucro</t>
  </si>
  <si>
    <t>Compensación Becas Grado</t>
  </si>
  <si>
    <t>Compensación Becas Postgrado</t>
  </si>
  <si>
    <t>Compensación Fª Nª Grado</t>
  </si>
  <si>
    <t>Compensación Fª Nª Postgrado</t>
  </si>
  <si>
    <t>Compensación discapacitados</t>
  </si>
  <si>
    <t>Matrículas de Honor Bachillerato</t>
  </si>
  <si>
    <t>Programa de compensación precios públicos</t>
  </si>
  <si>
    <t>Proyectos Europeos FEDER</t>
  </si>
  <si>
    <t>AEI.Programa de Contratos y Ayudas</t>
  </si>
  <si>
    <t>Programa Beatriz Galindo</t>
  </si>
  <si>
    <t>Venta de publicaciones (Editorial UC)</t>
  </si>
  <si>
    <t>Cursos de Verano y E.U.</t>
  </si>
  <si>
    <t>Otros Cursos y Seminarios</t>
  </si>
  <si>
    <t>Repercusión gastos a terceros</t>
  </si>
  <si>
    <t>Consejería de Universidades, Igualdad, Cultura y Deporte. Contrato Programa</t>
  </si>
  <si>
    <t xml:space="preserve">Consejería de Universidades, Igualdad, Cultura y Deporte </t>
  </si>
  <si>
    <t>- D.G. Juventud (Cursos de Verano)</t>
  </si>
  <si>
    <t>- D.G. Universidades, I. y T.  (Cursos de Verano)</t>
  </si>
  <si>
    <t>- D.G. Deporte</t>
  </si>
  <si>
    <t xml:space="preserve">              * Sº de actividades físicas y D…..25.000</t>
  </si>
  <si>
    <t xml:space="preserve">             * Cursos de Verano………………...…6.000</t>
  </si>
  <si>
    <t>Consejería de Desarrollo Rural, Ganadería, Pesca, Alimentación y M.A.</t>
  </si>
  <si>
    <t>- D.G. Biodiversidad,  M.Ambiente y C.C. (Cursos de Verano)</t>
  </si>
  <si>
    <t>Consejería de Innovación, Industria, Transporte y Comercio</t>
  </si>
  <si>
    <t>- D.G. Industria (Cursos de Verano)</t>
  </si>
  <si>
    <t>Consejería de Empleo y  Políticas Sociales</t>
  </si>
  <si>
    <t>Consejería de Universidades, Igualdad, Cultura y Deporte</t>
  </si>
  <si>
    <t>Obras Públicas, Ord.Territorio y Urbanismo</t>
  </si>
  <si>
    <t>Proyectos Europeos Erasmus +</t>
  </si>
  <si>
    <t xml:space="preserve">                    -Proyectos europeos</t>
  </si>
  <si>
    <t>- Trabajos investigación en El Mirón</t>
  </si>
  <si>
    <t xml:space="preserve">                    -Retos colaboración 2019 (FEDER:   0)   61.660</t>
  </si>
  <si>
    <t xml:space="preserve">                FIS - Fondo de Investig. en Salud - PI 2021  100.000</t>
  </si>
  <si>
    <t xml:space="preserve">                Jóvenes Investigadores 2021                          100.000</t>
  </si>
  <si>
    <t xml:space="preserve">                Proyectos Arqueológicos Exterior 2021         54.000</t>
  </si>
  <si>
    <t xml:space="preserve">                    -Convocatoria 2021:                             1.400.000   </t>
  </si>
  <si>
    <t xml:space="preserve">                    -Convocatoria 2020:                                845.821</t>
  </si>
  <si>
    <t xml:space="preserve">                    -Convocatoria 2019:                             1.575.124   </t>
  </si>
  <si>
    <t xml:space="preserve">                    -Convocatoria 2018:                                    9.995   </t>
  </si>
  <si>
    <t>MU. Programa de Contratos y Ayudas</t>
  </si>
  <si>
    <t>FEDER Regional 2021-2027</t>
  </si>
  <si>
    <t>Fondos Next Generation</t>
  </si>
  <si>
    <t>MU Recualificación</t>
  </si>
  <si>
    <t>AEI.Proyectos estratégicos</t>
  </si>
  <si>
    <t>AEI Proyectos colaboración internacional</t>
  </si>
  <si>
    <t>AEI Proyectos prueba de concepto</t>
  </si>
  <si>
    <t>AEI Equipamiento científico</t>
  </si>
  <si>
    <t>MU Unidigital</t>
  </si>
  <si>
    <t xml:space="preserve">    Plan Estatal - Excelencia y Retos</t>
  </si>
  <si>
    <t xml:space="preserve">       Proyectos colaborativos</t>
  </si>
  <si>
    <t xml:space="preserve">       Otras Convocatorias Competitivas Nacionales</t>
  </si>
  <si>
    <t>- Cátedra de Igualdad y Estudios de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</si>
</sst>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\ _€_-;_-@_-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EEF3F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4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/>
      <top style="thin">
        <color theme="3"/>
      </top>
      <bottom style="thin">
        <color theme="0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/>
      <bottom style="thin">
        <color theme="0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thin">
        <color theme="3"/>
      </top>
      <bottom style="thin">
        <color theme="0"/>
      </bottom>
      <diagonal/>
    </border>
    <border>
      <left style="thin">
        <color theme="3"/>
      </left>
      <right/>
      <top/>
      <bottom style="thin">
        <color theme="0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 style="thin">
        <color theme="3"/>
      </top>
      <bottom style="thin">
        <color theme="0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/>
      <bottom style="thin">
        <color theme="0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</borders>
  <cellStyleXfs count="10">
    <xf numFmtId="0" fontId="0" fillId="0" borderId="0"/>
    <xf numFmtId="0" fontId="2" fillId="0" borderId="0" applyNumberFormat="0" applyFont="0" applyBorder="0" applyAlignment="0"/>
    <xf numFmtId="164" fontId="3" fillId="0" borderId="0" applyFont="0" applyFill="0" applyBorder="0" applyAlignment="0" applyProtection="0"/>
    <xf numFmtId="0" fontId="4" fillId="2" borderId="1" applyProtection="0">
      <alignment horizontal="center"/>
    </xf>
    <xf numFmtId="0" fontId="5" fillId="3" borderId="3" applyNumberFormat="0" applyBorder="0" applyAlignment="0" applyProtection="0">
      <alignment horizontal="center"/>
    </xf>
    <xf numFmtId="0" fontId="5" fillId="4" borderId="4" applyNumberFormat="0" applyProtection="0">
      <alignment horizontal="center"/>
    </xf>
    <xf numFmtId="0" fontId="4" fillId="5" borderId="5" applyNumberFormat="0" applyProtection="0">
      <alignment horizontal="center"/>
    </xf>
    <xf numFmtId="0" fontId="2" fillId="0" borderId="0" applyNumberFormat="0" applyFont="0" applyBorder="0" applyAlignment="0"/>
    <xf numFmtId="0" fontId="2" fillId="0" borderId="0"/>
    <xf numFmtId="0" fontId="2" fillId="0" borderId="0"/>
  </cellStyleXfs>
  <cellXfs count="73">
    <xf numFmtId="0" fontId="0" fillId="0" borderId="0" xfId="0"/>
    <xf numFmtId="0" fontId="4" fillId="2" borderId="2" xfId="3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4" fillId="2" borderId="1" xfId="3" applyNumberFormat="1" applyFont="1">
      <alignment horizontal="center"/>
    </xf>
    <xf numFmtId="3" fontId="5" fillId="4" borderId="4" xfId="5" applyNumberFormat="1" applyFont="1">
      <alignment horizontal="center"/>
    </xf>
    <xf numFmtId="3" fontId="6" fillId="0" borderId="0" xfId="0" applyNumberFormat="1" applyFont="1" applyFill="1" applyBorder="1"/>
    <xf numFmtId="3" fontId="6" fillId="0" borderId="0" xfId="0" applyNumberFormat="1" applyFont="1" applyFill="1" applyBorder="1" applyAlignment="1"/>
    <xf numFmtId="3" fontId="6" fillId="0" borderId="0" xfId="0" applyNumberFormat="1" applyFont="1"/>
    <xf numFmtId="0" fontId="6" fillId="0" borderId="0" xfId="0" applyFont="1"/>
    <xf numFmtId="3" fontId="5" fillId="4" borderId="6" xfId="5" applyNumberFormat="1" applyFont="1" applyBorder="1">
      <alignment horizontal="center"/>
    </xf>
    <xf numFmtId="3" fontId="5" fillId="4" borderId="1" xfId="5" applyNumberFormat="1" applyFont="1" applyBorder="1">
      <alignment horizontal="center"/>
    </xf>
    <xf numFmtId="0" fontId="5" fillId="3" borderId="8" xfId="4" applyFont="1" applyFill="1" applyBorder="1" applyAlignment="1">
      <alignment horizontal="right"/>
    </xf>
    <xf numFmtId="0" fontId="5" fillId="3" borderId="9" xfId="4" applyFont="1" applyFill="1" applyBorder="1" applyAlignment="1">
      <alignment horizontal="right"/>
    </xf>
    <xf numFmtId="0" fontId="5" fillId="4" borderId="10" xfId="5" applyFont="1" applyFill="1" applyBorder="1" applyAlignment="1">
      <alignment horizontal="center"/>
    </xf>
    <xf numFmtId="0" fontId="5" fillId="4" borderId="11" xfId="5" applyFont="1" applyFill="1" applyBorder="1" applyAlignment="1">
      <alignment horizontal="center"/>
    </xf>
    <xf numFmtId="0" fontId="4" fillId="5" borderId="12" xfId="6" applyFont="1" applyFill="1" applyBorder="1" applyAlignment="1">
      <alignment horizontal="center"/>
    </xf>
    <xf numFmtId="0" fontId="5" fillId="3" borderId="14" xfId="4" applyFont="1" applyFill="1" applyBorder="1" applyAlignment="1">
      <alignment horizontal="right"/>
    </xf>
    <xf numFmtId="3" fontId="6" fillId="0" borderId="13" xfId="0" applyNumberFormat="1" applyFont="1" applyFill="1" applyBorder="1" applyAlignment="1"/>
    <xf numFmtId="0" fontId="4" fillId="2" borderId="1" xfId="3" applyFont="1">
      <alignment horizontal="center"/>
    </xf>
    <xf numFmtId="0" fontId="8" fillId="0" borderId="0" xfId="0" applyFont="1"/>
    <xf numFmtId="0" fontId="5" fillId="3" borderId="0" xfId="4" applyFont="1" applyBorder="1" applyAlignment="1">
      <alignment horizontal="right"/>
    </xf>
    <xf numFmtId="0" fontId="5" fillId="3" borderId="0" xfId="4" applyFont="1" applyBorder="1" applyAlignment="1"/>
    <xf numFmtId="164" fontId="1" fillId="0" borderId="0" xfId="2" applyFont="1" applyFill="1" applyBorder="1" applyAlignment="1">
      <alignment horizontal="center"/>
    </xf>
    <xf numFmtId="164" fontId="1" fillId="0" borderId="0" xfId="2" applyFont="1" applyFill="1" applyBorder="1"/>
    <xf numFmtId="0" fontId="5" fillId="4" borderId="4" xfId="5" applyFont="1">
      <alignment horizontal="center"/>
    </xf>
    <xf numFmtId="164" fontId="5" fillId="4" borderId="4" xfId="5" applyNumberFormat="1" applyFont="1">
      <alignment horizontal="center"/>
    </xf>
    <xf numFmtId="49" fontId="5" fillId="3" borderId="0" xfId="4" applyNumberFormat="1" applyFont="1" applyBorder="1" applyAlignment="1">
      <alignment horizontal="left"/>
    </xf>
    <xf numFmtId="164" fontId="1" fillId="0" borderId="0" xfId="2" applyFont="1" applyFill="1" applyBorder="1" applyAlignment="1"/>
    <xf numFmtId="0" fontId="5" fillId="3" borderId="13" xfId="4" applyFont="1" applyBorder="1" applyAlignment="1">
      <alignment horizontal="right"/>
    </xf>
    <xf numFmtId="49" fontId="5" fillId="3" borderId="13" xfId="4" applyNumberFormat="1" applyFont="1" applyBorder="1" applyAlignment="1">
      <alignment horizontal="left"/>
    </xf>
    <xf numFmtId="0" fontId="5" fillId="4" borderId="6" xfId="5" applyFont="1" applyBorder="1">
      <alignment horizontal="center"/>
    </xf>
    <xf numFmtId="0" fontId="5" fillId="4" borderId="10" xfId="5" applyFont="1" applyBorder="1">
      <alignment horizontal="center"/>
    </xf>
    <xf numFmtId="0" fontId="5" fillId="4" borderId="7" xfId="5" applyFont="1" applyBorder="1">
      <alignment horizontal="center"/>
    </xf>
    <xf numFmtId="0" fontId="5" fillId="4" borderId="1" xfId="5" applyFont="1" applyBorder="1">
      <alignment horizontal="center"/>
    </xf>
    <xf numFmtId="164" fontId="5" fillId="4" borderId="1" xfId="5" applyNumberFormat="1" applyFont="1" applyBorder="1">
      <alignment horizontal="center"/>
    </xf>
    <xf numFmtId="0" fontId="8" fillId="0" borderId="0" xfId="0" applyFont="1" applyAlignment="1">
      <alignment horizontal="right"/>
    </xf>
    <xf numFmtId="3" fontId="8" fillId="0" borderId="0" xfId="0" applyNumberFormat="1" applyFont="1"/>
    <xf numFmtId="164" fontId="8" fillId="0" borderId="0" xfId="0" applyNumberFormat="1" applyFont="1"/>
    <xf numFmtId="0" fontId="4" fillId="2" borderId="15" xfId="3" applyFont="1" applyBorder="1">
      <alignment horizontal="center"/>
    </xf>
    <xf numFmtId="164" fontId="5" fillId="3" borderId="16" xfId="2" applyNumberFormat="1" applyFont="1" applyFill="1" applyBorder="1" applyAlignment="1"/>
    <xf numFmtId="164" fontId="5" fillId="4" borderId="17" xfId="5" applyNumberFormat="1" applyFont="1" applyFill="1" applyBorder="1" applyAlignment="1">
      <alignment horizontal="center"/>
    </xf>
    <xf numFmtId="164" fontId="5" fillId="3" borderId="18" xfId="2" applyNumberFormat="1" applyFont="1" applyFill="1" applyBorder="1" applyAlignment="1"/>
    <xf numFmtId="164" fontId="5" fillId="4" borderId="19" xfId="5" applyNumberFormat="1" applyFont="1" applyFill="1" applyBorder="1" applyAlignment="1">
      <alignment horizontal="center"/>
    </xf>
    <xf numFmtId="164" fontId="5" fillId="4" borderId="15" xfId="5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/>
    <xf numFmtId="0" fontId="6" fillId="0" borderId="13" xfId="0" applyFont="1" applyFill="1" applyBorder="1" applyAlignment="1"/>
    <xf numFmtId="49" fontId="6" fillId="0" borderId="0" xfId="0" applyNumberFormat="1" applyFont="1" applyFill="1" applyBorder="1" applyAlignment="1"/>
    <xf numFmtId="0" fontId="6" fillId="0" borderId="0" xfId="8" applyFont="1" applyBorder="1"/>
    <xf numFmtId="0" fontId="9" fillId="5" borderId="5" xfId="6" applyFont="1">
      <alignment horizontal="center"/>
    </xf>
    <xf numFmtId="0" fontId="10" fillId="5" borderId="5" xfId="6" applyFont="1">
      <alignment horizontal="center"/>
    </xf>
    <xf numFmtId="3" fontId="10" fillId="5" borderId="5" xfId="6" applyNumberFormat="1" applyFont="1">
      <alignment horizontal="center"/>
    </xf>
    <xf numFmtId="164" fontId="10" fillId="5" borderId="5" xfId="2" applyFont="1" applyFill="1" applyBorder="1" applyAlignment="1">
      <alignment horizontal="center"/>
    </xf>
    <xf numFmtId="164" fontId="10" fillId="5" borderId="20" xfId="2" applyFont="1" applyFill="1" applyBorder="1" applyAlignment="1">
      <alignment horizontal="center"/>
    </xf>
    <xf numFmtId="0" fontId="6" fillId="0" borderId="0" xfId="8" applyFont="1" applyFill="1" applyBorder="1"/>
    <xf numFmtId="49" fontId="6" fillId="0" borderId="0" xfId="8" applyNumberFormat="1" applyFont="1" applyFill="1" applyBorder="1"/>
    <xf numFmtId="164" fontId="11" fillId="0" borderId="0" xfId="2" applyFont="1" applyFill="1" applyBorder="1" applyAlignment="1"/>
    <xf numFmtId="164" fontId="11" fillId="0" borderId="0" xfId="2" applyFont="1" applyFill="1" applyBorder="1"/>
    <xf numFmtId="164" fontId="12" fillId="4" borderId="4" xfId="5" applyNumberFormat="1" applyFont="1">
      <alignment horizontal="center"/>
    </xf>
    <xf numFmtId="164" fontId="12" fillId="4" borderId="6" xfId="5" applyNumberFormat="1" applyFont="1" applyBorder="1">
      <alignment horizontal="center"/>
    </xf>
    <xf numFmtId="164" fontId="11" fillId="0" borderId="0" xfId="2" applyFont="1" applyFill="1" applyBorder="1" applyAlignment="1">
      <alignment horizontal="center"/>
    </xf>
    <xf numFmtId="164" fontId="12" fillId="4" borderId="1" xfId="5" applyNumberFormat="1" applyFont="1" applyBorder="1">
      <alignment horizontal="center"/>
    </xf>
    <xf numFmtId="164" fontId="6" fillId="0" borderId="0" xfId="2" applyFont="1" applyFill="1" applyBorder="1" applyAlignment="1"/>
    <xf numFmtId="164" fontId="6" fillId="0" borderId="0" xfId="2" applyFont="1" applyFill="1" applyBorder="1"/>
    <xf numFmtId="164" fontId="6" fillId="0" borderId="13" xfId="2" applyFont="1" applyFill="1" applyBorder="1"/>
    <xf numFmtId="164" fontId="6" fillId="0" borderId="13" xfId="2" applyFont="1" applyFill="1" applyBorder="1" applyAlignment="1"/>
    <xf numFmtId="164" fontId="7" fillId="3" borderId="16" xfId="2" applyNumberFormat="1" applyFont="1" applyFill="1" applyBorder="1" applyAlignment="1"/>
    <xf numFmtId="164" fontId="7" fillId="3" borderId="18" xfId="2" applyNumberFormat="1" applyFont="1" applyFill="1" applyBorder="1" applyAlignment="1"/>
    <xf numFmtId="164" fontId="7" fillId="4" borderId="4" xfId="5" applyNumberFormat="1" applyFont="1">
      <alignment horizontal="center"/>
    </xf>
    <xf numFmtId="164" fontId="7" fillId="4" borderId="17" xfId="5" applyNumberFormat="1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49" fontId="6" fillId="0" borderId="0" xfId="8" applyNumberFormat="1" applyFont="1" applyBorder="1"/>
  </cellXfs>
  <cellStyles count="10">
    <cellStyle name="Millares [0]" xfId="2" builtinId="6"/>
    <cellStyle name="modelo1" xfId="1" xr:uid="{00000000-0005-0000-0000-000001000000}"/>
    <cellStyle name="Normal" xfId="0" builtinId="0"/>
    <cellStyle name="Normal 2 2" xfId="8" xr:uid="{00000000-0005-0000-0000-000003000000}"/>
    <cellStyle name="Normal 3" xfId="9" xr:uid="{00000000-0005-0000-0000-000004000000}"/>
    <cellStyle name="P2010-Encabezado" xfId="3" xr:uid="{00000000-0005-0000-0000-000005000000}"/>
    <cellStyle name="P2010-Primera Columna" xfId="4" xr:uid="{00000000-0005-0000-0000-000006000000}"/>
    <cellStyle name="P2010-SubTotales" xfId="5" xr:uid="{00000000-0005-0000-0000-000007000000}"/>
    <cellStyle name="P2010-Totales" xfId="6" xr:uid="{00000000-0005-0000-0000-000008000000}"/>
    <cellStyle name="ufg60" xfId="7" xr:uid="{00000000-0005-0000-0000-00000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9999"/>
      <rgbColor rgb="00FF0000"/>
      <rgbColor rgb="0000FF00"/>
      <rgbColor rgb="0000006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7C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009999"/>
      <rgbColor rgb="00000000"/>
      <rgbColor rgb="0000006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FF"/>
      <rgbColor rgb="00003366"/>
      <rgbColor rgb="00339966"/>
      <rgbColor rgb="00003300"/>
      <rgbColor rgb="00333300"/>
      <rgbColor rgb="00EAEAEA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ccion%20presupuestos\PRESUPUESTOS\Presupuesto%202022\trabajo%20excel\ANEXO%20V-%20P22%20UFG%20compara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ccion%20presupuestos\PRESUPUESTOS\Presupuesto%202017\trabajo%20excel\ANEXO%20V-%20P17%20UFG%20compara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mparativo 21-22"/>
      <sheetName val="texto"/>
      <sheetName val="resumen presupuesto"/>
      <sheetName val="resumen presup.17-22 (2)"/>
      <sheetName val="afectados ingresos"/>
      <sheetName val="afectados Contrato Programa"/>
      <sheetName val="No afectados"/>
      <sheetName val="gastos no afect.ufg"/>
      <sheetName val="tit.ingresos"/>
      <sheetName val="NO VALEc.pr. 2010-2021 inicial"/>
      <sheetName val="c.programa 2012-2022 final"/>
      <sheetName val="sec.88"/>
      <sheetName val="portada gastos"/>
      <sheetName val="PORT.CAP.1"/>
      <sheetName val="Capitulo 1º"/>
      <sheetName val="89gp"/>
      <sheetName val="89as"/>
      <sheetName val="tit.gastos"/>
      <sheetName val="regas "/>
      <sheetName val="tit.ufg"/>
      <sheetName val="DPTOS GRADO"/>
      <sheetName val="centros 229"/>
      <sheetName val=" c.estudiantes"/>
      <sheetName val="repro."/>
      <sheetName val="37"/>
      <sheetName val="52"/>
      <sheetName val="54"/>
      <sheetName val="55"/>
      <sheetName val="56"/>
      <sheetName val="60"/>
      <sheetName val="61"/>
      <sheetName val="62"/>
      <sheetName val="62-BIS"/>
      <sheetName val="64"/>
      <sheetName val="65"/>
      <sheetName val="67"/>
      <sheetName val="68 "/>
      <sheetName val="69"/>
      <sheetName val="70"/>
      <sheetName val="71"/>
      <sheetName val="72"/>
      <sheetName val="73"/>
      <sheetName val="74"/>
      <sheetName val="75"/>
      <sheetName val="76"/>
      <sheetName val="79"/>
      <sheetName val="81"/>
      <sheetName val="82"/>
      <sheetName val="84 SCTI"/>
      <sheetName val="85RE"/>
      <sheetName val="85CO"/>
      <sheetName val="86"/>
      <sheetName val="87"/>
      <sheetName val="89GE"/>
      <sheetName val="89IN"/>
      <sheetName val="89S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9">
          <cell r="J59">
            <v>9000</v>
          </cell>
        </row>
        <row r="60">
          <cell r="J60">
            <v>45000</v>
          </cell>
        </row>
        <row r="61">
          <cell r="J61">
            <v>30000</v>
          </cell>
        </row>
        <row r="62">
          <cell r="J62">
            <v>30000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8">
          <cell r="E8">
            <v>6950000</v>
          </cell>
        </row>
        <row r="9">
          <cell r="E9">
            <v>900000</v>
          </cell>
        </row>
        <row r="10">
          <cell r="E10">
            <v>150000</v>
          </cell>
        </row>
        <row r="29">
          <cell r="E29">
            <v>1100000</v>
          </cell>
        </row>
        <row r="31">
          <cell r="E31">
            <v>271100</v>
          </cell>
        </row>
        <row r="32">
          <cell r="E32">
            <v>406400</v>
          </cell>
        </row>
        <row r="34">
          <cell r="E34">
            <v>55000</v>
          </cell>
        </row>
        <row r="36">
          <cell r="E36">
            <v>110000</v>
          </cell>
        </row>
        <row r="37">
          <cell r="E37">
            <v>20000</v>
          </cell>
        </row>
        <row r="41">
          <cell r="E41">
            <v>20000</v>
          </cell>
        </row>
        <row r="42">
          <cell r="E42">
            <v>100000</v>
          </cell>
        </row>
        <row r="44">
          <cell r="E44">
            <v>220000</v>
          </cell>
        </row>
        <row r="45">
          <cell r="E45">
            <v>200000</v>
          </cell>
        </row>
        <row r="46">
          <cell r="E46">
            <v>320000</v>
          </cell>
        </row>
        <row r="47">
          <cell r="E47">
            <v>20000</v>
          </cell>
        </row>
        <row r="48">
          <cell r="E48">
            <v>50000</v>
          </cell>
        </row>
        <row r="49">
          <cell r="E49">
            <v>30000</v>
          </cell>
        </row>
        <row r="50">
          <cell r="E50">
            <v>50000</v>
          </cell>
        </row>
        <row r="51">
          <cell r="E51">
            <v>3000</v>
          </cell>
        </row>
        <row r="52">
          <cell r="E52">
            <v>10000</v>
          </cell>
        </row>
        <row r="54">
          <cell r="E54">
            <v>2800000</v>
          </cell>
        </row>
        <row r="55">
          <cell r="E55">
            <v>500000</v>
          </cell>
        </row>
        <row r="56">
          <cell r="E56">
            <v>600000</v>
          </cell>
        </row>
        <row r="58">
          <cell r="E58">
            <v>5000</v>
          </cell>
        </row>
        <row r="59">
          <cell r="E59">
            <v>5000</v>
          </cell>
        </row>
        <row r="60">
          <cell r="E60">
            <v>5000</v>
          </cell>
        </row>
        <row r="61">
          <cell r="E61">
            <v>5000</v>
          </cell>
        </row>
        <row r="62">
          <cell r="E62">
            <v>5000</v>
          </cell>
        </row>
        <row r="63">
          <cell r="E63">
            <v>120000</v>
          </cell>
        </row>
        <row r="64">
          <cell r="E64">
            <v>5000</v>
          </cell>
        </row>
        <row r="65">
          <cell r="E65">
            <v>10000</v>
          </cell>
        </row>
        <row r="66">
          <cell r="E66">
            <v>5000</v>
          </cell>
        </row>
        <row r="67">
          <cell r="E67">
            <v>5000</v>
          </cell>
        </row>
        <row r="68">
          <cell r="E68">
            <v>7000</v>
          </cell>
        </row>
        <row r="69">
          <cell r="E69">
            <v>250000</v>
          </cell>
        </row>
        <row r="70">
          <cell r="E70">
            <v>90000</v>
          </cell>
        </row>
        <row r="71">
          <cell r="E71">
            <v>80000</v>
          </cell>
        </row>
        <row r="72">
          <cell r="E72">
            <v>70000</v>
          </cell>
        </row>
        <row r="73">
          <cell r="E73">
            <v>100000</v>
          </cell>
        </row>
        <row r="75">
          <cell r="E75">
            <v>35000</v>
          </cell>
        </row>
        <row r="77">
          <cell r="E77">
            <v>30000</v>
          </cell>
        </row>
        <row r="78">
          <cell r="E78">
            <v>20000</v>
          </cell>
        </row>
        <row r="79">
          <cell r="E79">
            <v>25000</v>
          </cell>
        </row>
        <row r="80">
          <cell r="E80">
            <v>15000</v>
          </cell>
        </row>
        <row r="81">
          <cell r="E81">
            <v>10000</v>
          </cell>
        </row>
        <row r="82">
          <cell r="E82">
            <v>4000</v>
          </cell>
        </row>
        <row r="84">
          <cell r="E84">
            <v>8000</v>
          </cell>
        </row>
        <row r="85">
          <cell r="E85">
            <v>25000</v>
          </cell>
        </row>
        <row r="87">
          <cell r="E87">
            <v>550000</v>
          </cell>
        </row>
        <row r="88">
          <cell r="E88">
            <v>400000</v>
          </cell>
        </row>
        <row r="89">
          <cell r="E89">
            <v>650000</v>
          </cell>
        </row>
        <row r="90">
          <cell r="E90">
            <v>200000</v>
          </cell>
        </row>
        <row r="91">
          <cell r="E91">
            <v>35000</v>
          </cell>
        </row>
        <row r="92">
          <cell r="E92">
            <v>20000</v>
          </cell>
        </row>
        <row r="93">
          <cell r="E93">
            <v>10000</v>
          </cell>
        </row>
        <row r="96">
          <cell r="E96">
            <v>409778</v>
          </cell>
        </row>
        <row r="99">
          <cell r="E99">
            <v>72000000</v>
          </cell>
        </row>
        <row r="100">
          <cell r="E100">
            <v>4181761</v>
          </cell>
        </row>
        <row r="101">
          <cell r="E101">
            <v>210000</v>
          </cell>
        </row>
        <row r="102">
          <cell r="E102">
            <v>275000</v>
          </cell>
        </row>
        <row r="103">
          <cell r="E103">
            <v>1357000</v>
          </cell>
        </row>
        <row r="111">
          <cell r="E111">
            <v>15000</v>
          </cell>
        </row>
        <row r="113">
          <cell r="E113">
            <v>1100000</v>
          </cell>
        </row>
        <row r="115">
          <cell r="E115">
            <v>16000</v>
          </cell>
        </row>
        <row r="117">
          <cell r="E117">
            <v>10000</v>
          </cell>
        </row>
        <row r="119">
          <cell r="E119">
            <v>5000</v>
          </cell>
        </row>
        <row r="121">
          <cell r="E121">
            <v>254000</v>
          </cell>
        </row>
        <row r="124">
          <cell r="E124">
            <v>1375000</v>
          </cell>
        </row>
        <row r="126">
          <cell r="E126">
            <v>10000</v>
          </cell>
        </row>
        <row r="128">
          <cell r="E128">
            <v>400000</v>
          </cell>
        </row>
        <row r="130">
          <cell r="E130">
            <v>80000</v>
          </cell>
        </row>
        <row r="131">
          <cell r="E131">
            <v>20000</v>
          </cell>
        </row>
        <row r="147">
          <cell r="E147">
            <v>1028895</v>
          </cell>
        </row>
        <row r="148">
          <cell r="E148">
            <v>180200</v>
          </cell>
        </row>
        <row r="149">
          <cell r="E149">
            <v>341090</v>
          </cell>
        </row>
        <row r="150">
          <cell r="E150">
            <v>352400</v>
          </cell>
        </row>
        <row r="151">
          <cell r="E151">
            <v>124000</v>
          </cell>
        </row>
        <row r="154">
          <cell r="E154">
            <v>879122</v>
          </cell>
        </row>
        <row r="155">
          <cell r="E155">
            <v>305000</v>
          </cell>
        </row>
        <row r="156">
          <cell r="E156">
            <v>64300</v>
          </cell>
        </row>
        <row r="160">
          <cell r="E160">
            <v>3830748</v>
          </cell>
        </row>
        <row r="161">
          <cell r="E161">
            <v>2740000</v>
          </cell>
        </row>
        <row r="163">
          <cell r="E163">
            <v>60000</v>
          </cell>
        </row>
        <row r="169">
          <cell r="E169">
            <v>10000</v>
          </cell>
        </row>
        <row r="172">
          <cell r="E172">
            <v>344117</v>
          </cell>
        </row>
        <row r="177">
          <cell r="E177">
            <v>3092865</v>
          </cell>
        </row>
        <row r="179">
          <cell r="E179">
            <v>674767</v>
          </cell>
        </row>
        <row r="180">
          <cell r="E180">
            <v>900000</v>
          </cell>
        </row>
        <row r="181">
          <cell r="E181">
            <v>301428</v>
          </cell>
        </row>
        <row r="183">
          <cell r="E183">
            <v>1299373</v>
          </cell>
        </row>
        <row r="184">
          <cell r="E184">
            <v>32587</v>
          </cell>
        </row>
        <row r="185">
          <cell r="E185">
            <v>83635</v>
          </cell>
        </row>
        <row r="186">
          <cell r="E186">
            <v>227413</v>
          </cell>
        </row>
        <row r="187">
          <cell r="E187">
            <v>1319507</v>
          </cell>
        </row>
        <row r="188">
          <cell r="E188">
            <v>106866</v>
          </cell>
        </row>
        <row r="190">
          <cell r="E190">
            <v>100000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7">
          <cell r="E17">
            <v>589988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mparativo 16-17"/>
      <sheetName val="texto"/>
      <sheetName val="resumen presupuesto"/>
      <sheetName val="resumen presup.16-17 (2)"/>
      <sheetName val="afectados ingresos"/>
      <sheetName val="afectados Contrato Programa"/>
      <sheetName val="No afectados"/>
      <sheetName val="gastos no afect.ufg"/>
      <sheetName val="tit.ingresos"/>
      <sheetName val="c.programa 2006-2017"/>
      <sheetName val="sec.88"/>
      <sheetName val="portada gastos"/>
      <sheetName val="PORT.CAP.1"/>
      <sheetName val="Capitulo 1º"/>
      <sheetName val="89gp"/>
      <sheetName val="89as"/>
      <sheetName val="tit.gastos"/>
      <sheetName val="regas "/>
      <sheetName val="tit.ufg"/>
      <sheetName val="DPTOS GRADO"/>
      <sheetName val="centros 229"/>
      <sheetName val=" c.estudiantes"/>
      <sheetName val="repro."/>
      <sheetName val="52"/>
      <sheetName val="54"/>
      <sheetName val="55"/>
      <sheetName val="56"/>
      <sheetName val="60"/>
      <sheetName val="61"/>
      <sheetName val="62"/>
      <sheetName val="62-BIS"/>
      <sheetName val="64"/>
      <sheetName val="65"/>
      <sheetName val="67"/>
      <sheetName val="68 "/>
      <sheetName val="69"/>
      <sheetName val="70"/>
      <sheetName val="71"/>
      <sheetName val="72"/>
      <sheetName val="73"/>
      <sheetName val="74"/>
      <sheetName val="75"/>
      <sheetName val="76"/>
      <sheetName val="79"/>
      <sheetName val="81"/>
      <sheetName val="82"/>
      <sheetName val="84 SCTI"/>
      <sheetName val="85RE"/>
      <sheetName val="85CO"/>
      <sheetName val="86"/>
      <sheetName val="87"/>
      <sheetName val="89GE"/>
      <sheetName val="89IN"/>
      <sheetName val="89S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5">
          <cell r="E185">
            <v>-3.0000001192092896E-2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3C7C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3C7C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4"/>
  <sheetViews>
    <sheetView tabSelected="1" view="pageBreakPreview" zoomScale="90" zoomScaleNormal="130" zoomScaleSheetLayoutView="90" workbookViewId="0">
      <selection activeCell="E99" sqref="E99"/>
    </sheetView>
  </sheetViews>
  <sheetFormatPr baseColWidth="10" defaultRowHeight="15" x14ac:dyDescent="0.25"/>
  <cols>
    <col min="1" max="1" width="4.28515625" style="36" customWidth="1"/>
    <col min="2" max="2" width="5.140625" style="36" bestFit="1" customWidth="1"/>
    <col min="3" max="3" width="3.5703125" style="20" bestFit="1" customWidth="1"/>
    <col min="4" max="4" width="57.28515625" style="9" customWidth="1"/>
    <col min="5" max="5" width="12.85546875" style="8" customWidth="1"/>
    <col min="6" max="6" width="13.85546875" style="20" customWidth="1"/>
    <col min="7" max="7" width="14" style="20" customWidth="1"/>
    <col min="8" max="8" width="16.85546875" style="20" customWidth="1"/>
    <col min="9" max="10" width="11.42578125" style="20"/>
    <col min="11" max="11" width="12.42578125" style="20" bestFit="1" customWidth="1"/>
    <col min="12" max="16384" width="11.42578125" style="20"/>
  </cols>
  <sheetData>
    <row r="1" spans="1:8" ht="18.75" x14ac:dyDescent="0.25">
      <c r="A1" s="71"/>
    </row>
    <row r="3" spans="1:8" ht="30" customHeight="1" x14ac:dyDescent="0.25">
      <c r="A3" s="1" t="s">
        <v>99</v>
      </c>
      <c r="B3" s="19" t="s">
        <v>25</v>
      </c>
      <c r="C3" s="19" t="s">
        <v>25</v>
      </c>
      <c r="D3" s="19" t="s">
        <v>12</v>
      </c>
      <c r="E3" s="4"/>
      <c r="F3" s="19" t="s">
        <v>31</v>
      </c>
      <c r="G3" s="19" t="s">
        <v>132</v>
      </c>
      <c r="H3" s="39" t="s">
        <v>133</v>
      </c>
    </row>
    <row r="4" spans="1:8" ht="20.100000000000001" customHeight="1" x14ac:dyDescent="0.25">
      <c r="A4" s="12" t="s">
        <v>25</v>
      </c>
      <c r="B4" s="21" t="s">
        <v>25</v>
      </c>
      <c r="C4" s="22" t="s">
        <v>25</v>
      </c>
      <c r="D4" s="2" t="s">
        <v>13</v>
      </c>
      <c r="E4" s="3"/>
      <c r="F4" s="23"/>
      <c r="G4" s="24"/>
      <c r="H4" s="40"/>
    </row>
    <row r="5" spans="1:8" ht="20.100000000000001" customHeight="1" x14ac:dyDescent="0.25">
      <c r="A5" s="13" t="s">
        <v>25</v>
      </c>
      <c r="B5" s="21" t="s">
        <v>25</v>
      </c>
      <c r="C5" s="22" t="s">
        <v>25</v>
      </c>
      <c r="D5" s="2" t="s">
        <v>98</v>
      </c>
      <c r="E5" s="3"/>
      <c r="F5" s="23"/>
      <c r="G5" s="24"/>
      <c r="H5" s="40"/>
    </row>
    <row r="6" spans="1:8" ht="20.100000000000001" customHeight="1" x14ac:dyDescent="0.25">
      <c r="A6" s="14">
        <v>31</v>
      </c>
      <c r="B6" s="25" t="s">
        <v>25</v>
      </c>
      <c r="C6" s="25" t="s">
        <v>25</v>
      </c>
      <c r="D6" s="25" t="s">
        <v>32</v>
      </c>
      <c r="E6" s="5"/>
      <c r="F6" s="26"/>
      <c r="G6" s="26"/>
      <c r="H6" s="41">
        <f>SUM(G7:G32)</f>
        <v>10975500</v>
      </c>
    </row>
    <row r="7" spans="1:8" ht="20.100000000000001" customHeight="1" x14ac:dyDescent="0.25">
      <c r="A7" s="13" t="s">
        <v>25</v>
      </c>
      <c r="B7" s="21">
        <v>310</v>
      </c>
      <c r="C7" s="22" t="s">
        <v>25</v>
      </c>
      <c r="D7" s="45" t="s">
        <v>117</v>
      </c>
      <c r="E7" s="6"/>
      <c r="F7" s="24"/>
      <c r="G7" s="24">
        <f>SUM(F8:F10)</f>
        <v>8000000</v>
      </c>
      <c r="H7" s="40"/>
    </row>
    <row r="8" spans="1:8" ht="20.100000000000001" customHeight="1" x14ac:dyDescent="0.25">
      <c r="A8" s="13" t="s">
        <v>25</v>
      </c>
      <c r="B8" s="21" t="s">
        <v>25</v>
      </c>
      <c r="C8" s="27" t="s">
        <v>66</v>
      </c>
      <c r="D8" s="46" t="s">
        <v>118</v>
      </c>
      <c r="E8" s="7"/>
      <c r="F8" s="28">
        <f>+[1]sec.88!E8</f>
        <v>6950000</v>
      </c>
      <c r="G8" s="24"/>
      <c r="H8" s="40"/>
    </row>
    <row r="9" spans="1:8" ht="20.100000000000001" customHeight="1" x14ac:dyDescent="0.25">
      <c r="A9" s="13" t="s">
        <v>25</v>
      </c>
      <c r="B9" s="21" t="s">
        <v>25</v>
      </c>
      <c r="C9" s="27" t="s">
        <v>67</v>
      </c>
      <c r="D9" s="46" t="s">
        <v>119</v>
      </c>
      <c r="E9" s="7"/>
      <c r="F9" s="28">
        <f>+[1]sec.88!E9</f>
        <v>900000</v>
      </c>
      <c r="G9" s="24"/>
      <c r="H9" s="40"/>
    </row>
    <row r="10" spans="1:8" ht="21" customHeight="1" x14ac:dyDescent="0.25">
      <c r="A10" s="13" t="s">
        <v>25</v>
      </c>
      <c r="B10" s="21" t="s">
        <v>25</v>
      </c>
      <c r="C10" s="27" t="s">
        <v>68</v>
      </c>
      <c r="D10" s="46" t="s">
        <v>33</v>
      </c>
      <c r="E10" s="7"/>
      <c r="F10" s="28">
        <f>+[1]sec.88!E10</f>
        <v>150000</v>
      </c>
      <c r="G10" s="24"/>
      <c r="H10" s="40"/>
    </row>
    <row r="11" spans="1:8" ht="21" hidden="1" customHeight="1" x14ac:dyDescent="0.25">
      <c r="A11" s="13" t="s">
        <v>25</v>
      </c>
      <c r="B11" s="21" t="s">
        <v>25</v>
      </c>
      <c r="C11" s="27" t="s">
        <v>69</v>
      </c>
      <c r="D11" s="46" t="s">
        <v>189</v>
      </c>
      <c r="E11" s="7"/>
      <c r="F11" s="28"/>
      <c r="G11" s="24"/>
      <c r="H11" s="40"/>
    </row>
    <row r="12" spans="1:8" ht="21" hidden="1" customHeight="1" x14ac:dyDescent="0.25">
      <c r="A12" s="13" t="s">
        <v>25</v>
      </c>
      <c r="B12" s="21" t="s">
        <v>25</v>
      </c>
      <c r="C12" s="27" t="s">
        <v>70</v>
      </c>
      <c r="D12" s="46" t="s">
        <v>190</v>
      </c>
      <c r="E12" s="7"/>
      <c r="F12" s="28"/>
      <c r="G12" s="24"/>
      <c r="H12" s="40"/>
    </row>
    <row r="13" spans="1:8" ht="21" hidden="1" customHeight="1" x14ac:dyDescent="0.25">
      <c r="A13" s="13"/>
      <c r="B13" s="21"/>
      <c r="C13" s="27" t="s">
        <v>90</v>
      </c>
      <c r="D13" s="46" t="s">
        <v>191</v>
      </c>
      <c r="E13" s="7"/>
      <c r="F13" s="28"/>
      <c r="G13" s="24"/>
      <c r="H13" s="40"/>
    </row>
    <row r="14" spans="1:8" ht="21" hidden="1" customHeight="1" x14ac:dyDescent="0.25">
      <c r="A14" s="13"/>
      <c r="B14" s="21"/>
      <c r="C14" s="27" t="s">
        <v>91</v>
      </c>
      <c r="D14" s="46" t="s">
        <v>192</v>
      </c>
      <c r="E14" s="7"/>
      <c r="F14" s="28"/>
      <c r="G14" s="24"/>
      <c r="H14" s="40"/>
    </row>
    <row r="15" spans="1:8" ht="21" hidden="1" customHeight="1" x14ac:dyDescent="0.25">
      <c r="A15" s="13"/>
      <c r="B15" s="21"/>
      <c r="C15" s="27" t="s">
        <v>162</v>
      </c>
      <c r="D15" s="46" t="s">
        <v>193</v>
      </c>
      <c r="E15" s="7"/>
      <c r="F15" s="28"/>
      <c r="G15" s="24"/>
      <c r="H15" s="40"/>
    </row>
    <row r="16" spans="1:8" ht="21" hidden="1" customHeight="1" x14ac:dyDescent="0.25">
      <c r="A16" s="13"/>
      <c r="B16" s="21"/>
      <c r="C16" s="27" t="s">
        <v>92</v>
      </c>
      <c r="D16" s="46" t="s">
        <v>163</v>
      </c>
      <c r="E16" s="7"/>
      <c r="F16" s="28"/>
      <c r="G16" s="24"/>
      <c r="H16" s="40"/>
    </row>
    <row r="17" spans="1:8" ht="20.100000000000001" hidden="1" customHeight="1" x14ac:dyDescent="0.25">
      <c r="A17" s="13"/>
      <c r="B17" s="21"/>
      <c r="C17" s="27" t="s">
        <v>121</v>
      </c>
      <c r="D17" s="46" t="s">
        <v>194</v>
      </c>
      <c r="E17" s="7"/>
      <c r="F17" s="28"/>
      <c r="G17" s="24"/>
      <c r="H17" s="40"/>
    </row>
    <row r="18" spans="1:8" ht="7.5" hidden="1" customHeight="1" x14ac:dyDescent="0.25">
      <c r="A18" s="13"/>
      <c r="B18" s="21"/>
      <c r="C18" s="27"/>
      <c r="D18" s="46"/>
      <c r="E18" s="7"/>
      <c r="F18" s="28"/>
      <c r="G18" s="24"/>
      <c r="H18" s="40"/>
    </row>
    <row r="19" spans="1:8" ht="20.100000000000001" customHeight="1" x14ac:dyDescent="0.25">
      <c r="A19" s="13" t="s">
        <v>25</v>
      </c>
      <c r="B19" s="21">
        <v>311</v>
      </c>
      <c r="C19" s="27" t="s">
        <v>25</v>
      </c>
      <c r="D19" s="46" t="s">
        <v>111</v>
      </c>
      <c r="E19" s="7"/>
      <c r="F19" s="63"/>
      <c r="G19" s="64">
        <f>+[1]sec.88!$E$29</f>
        <v>1100000</v>
      </c>
      <c r="H19" s="40"/>
    </row>
    <row r="20" spans="1:8" ht="20.100000000000001" customHeight="1" x14ac:dyDescent="0.25">
      <c r="A20" s="13" t="s">
        <v>25</v>
      </c>
      <c r="B20" s="21">
        <v>312</v>
      </c>
      <c r="C20" s="27" t="s">
        <v>25</v>
      </c>
      <c r="D20" s="46" t="s">
        <v>136</v>
      </c>
      <c r="E20" s="7"/>
      <c r="F20" s="63"/>
      <c r="G20" s="64">
        <f>SUM(F21:F22)</f>
        <v>677500</v>
      </c>
      <c r="H20" s="40"/>
    </row>
    <row r="21" spans="1:8" ht="20.100000000000001" customHeight="1" x14ac:dyDescent="0.25">
      <c r="A21" s="13" t="s">
        <v>25</v>
      </c>
      <c r="B21" s="21" t="s">
        <v>25</v>
      </c>
      <c r="C21" s="27" t="s">
        <v>66</v>
      </c>
      <c r="D21" s="46" t="s">
        <v>34</v>
      </c>
      <c r="E21" s="7"/>
      <c r="F21" s="63">
        <f>+[1]sec.88!E31</f>
        <v>271100</v>
      </c>
      <c r="G21" s="64"/>
      <c r="H21" s="40"/>
    </row>
    <row r="22" spans="1:8" ht="20.100000000000001" customHeight="1" x14ac:dyDescent="0.25">
      <c r="A22" s="13" t="s">
        <v>25</v>
      </c>
      <c r="B22" s="21" t="s">
        <v>25</v>
      </c>
      <c r="C22" s="27" t="s">
        <v>67</v>
      </c>
      <c r="D22" s="46" t="s">
        <v>35</v>
      </c>
      <c r="E22" s="7"/>
      <c r="F22" s="63">
        <f>+[1]sec.88!E32</f>
        <v>406400</v>
      </c>
      <c r="G22" s="64"/>
      <c r="H22" s="40"/>
    </row>
    <row r="23" spans="1:8" ht="20.100000000000001" customHeight="1" x14ac:dyDescent="0.25">
      <c r="A23" s="13" t="s">
        <v>25</v>
      </c>
      <c r="B23" s="21">
        <v>313</v>
      </c>
      <c r="C23" s="27" t="s">
        <v>25</v>
      </c>
      <c r="D23" s="46" t="s">
        <v>36</v>
      </c>
      <c r="E23" s="7"/>
      <c r="F23" s="57"/>
      <c r="G23" s="64">
        <f>SUM(F24:F26)</f>
        <v>185000</v>
      </c>
      <c r="H23" s="40"/>
    </row>
    <row r="24" spans="1:8" ht="20.100000000000001" customHeight="1" x14ac:dyDescent="0.25">
      <c r="A24" s="13" t="s">
        <v>25</v>
      </c>
      <c r="B24" s="21" t="s">
        <v>25</v>
      </c>
      <c r="C24" s="27" t="s">
        <v>66</v>
      </c>
      <c r="D24" s="46" t="s">
        <v>200</v>
      </c>
      <c r="E24" s="7"/>
      <c r="F24" s="63">
        <f>+[1]sec.88!$E$34</f>
        <v>55000</v>
      </c>
      <c r="G24" s="58"/>
      <c r="H24" s="40"/>
    </row>
    <row r="25" spans="1:8" ht="20.100000000000001" customHeight="1" x14ac:dyDescent="0.25">
      <c r="A25" s="13" t="s">
        <v>25</v>
      </c>
      <c r="B25" s="21" t="s">
        <v>25</v>
      </c>
      <c r="C25" s="27" t="s">
        <v>68</v>
      </c>
      <c r="D25" s="46" t="s">
        <v>37</v>
      </c>
      <c r="E25" s="7"/>
      <c r="F25" s="63">
        <f>+[1]sec.88!$E$36</f>
        <v>110000</v>
      </c>
      <c r="G25" s="58"/>
      <c r="H25" s="40"/>
    </row>
    <row r="26" spans="1:8" ht="20.100000000000001" customHeight="1" x14ac:dyDescent="0.25">
      <c r="A26" s="13"/>
      <c r="B26" s="21"/>
      <c r="C26" s="27" t="s">
        <v>71</v>
      </c>
      <c r="D26" s="46" t="s">
        <v>101</v>
      </c>
      <c r="E26" s="7"/>
      <c r="F26" s="63">
        <f>+[1]sec.88!$E$37</f>
        <v>20000</v>
      </c>
      <c r="G26" s="58"/>
      <c r="H26" s="40"/>
    </row>
    <row r="27" spans="1:8" ht="20.100000000000001" customHeight="1" x14ac:dyDescent="0.25">
      <c r="A27" s="13" t="s">
        <v>25</v>
      </c>
      <c r="B27" s="21">
        <v>314</v>
      </c>
      <c r="C27" s="27" t="s">
        <v>25</v>
      </c>
      <c r="D27" s="46" t="s">
        <v>201</v>
      </c>
      <c r="E27" s="7"/>
      <c r="F27" s="63"/>
      <c r="G27" s="64">
        <f>SUM(F28:F29)</f>
        <v>120000</v>
      </c>
      <c r="H27" s="40"/>
    </row>
    <row r="28" spans="1:8" ht="20.100000000000001" customHeight="1" x14ac:dyDescent="0.25">
      <c r="A28" s="13" t="s">
        <v>25</v>
      </c>
      <c r="B28" s="21" t="s">
        <v>25</v>
      </c>
      <c r="C28" s="27" t="s">
        <v>67</v>
      </c>
      <c r="D28" s="46" t="s">
        <v>150</v>
      </c>
      <c r="E28" s="7"/>
      <c r="F28" s="63">
        <f>+[1]sec.88!$E$41</f>
        <v>20000</v>
      </c>
      <c r="G28" s="64"/>
      <c r="H28" s="40"/>
    </row>
    <row r="29" spans="1:8" ht="20.100000000000001" customHeight="1" x14ac:dyDescent="0.25">
      <c r="A29" s="13"/>
      <c r="B29" s="21"/>
      <c r="C29" s="27" t="s">
        <v>71</v>
      </c>
      <c r="D29" s="46" t="s">
        <v>182</v>
      </c>
      <c r="E29" s="7"/>
      <c r="F29" s="63">
        <f>+[1]sec.88!$E$42</f>
        <v>100000</v>
      </c>
      <c r="G29" s="64"/>
      <c r="H29" s="40"/>
    </row>
    <row r="30" spans="1:8" ht="20.100000000000001" customHeight="1" x14ac:dyDescent="0.25">
      <c r="A30" s="13" t="s">
        <v>25</v>
      </c>
      <c r="B30" s="21">
        <v>319</v>
      </c>
      <c r="C30" s="27" t="s">
        <v>25</v>
      </c>
      <c r="D30" s="46" t="s">
        <v>151</v>
      </c>
      <c r="E30" s="7"/>
      <c r="F30" s="63"/>
      <c r="G30" s="64">
        <f>SUM(F31:F38)</f>
        <v>893000</v>
      </c>
      <c r="H30" s="40"/>
    </row>
    <row r="31" spans="1:8" ht="20.100000000000001" customHeight="1" x14ac:dyDescent="0.25">
      <c r="A31" s="13" t="s">
        <v>25</v>
      </c>
      <c r="B31" s="21" t="s">
        <v>25</v>
      </c>
      <c r="C31" s="27" t="s">
        <v>72</v>
      </c>
      <c r="D31" s="46" t="s">
        <v>39</v>
      </c>
      <c r="E31" s="7"/>
      <c r="F31" s="63">
        <f>+[1]sec.88!E44</f>
        <v>220000</v>
      </c>
      <c r="G31" s="64"/>
      <c r="H31" s="40"/>
    </row>
    <row r="32" spans="1:8" ht="20.100000000000001" customHeight="1" x14ac:dyDescent="0.25">
      <c r="A32" s="13" t="s">
        <v>25</v>
      </c>
      <c r="B32" s="21" t="s">
        <v>25</v>
      </c>
      <c r="C32" s="27" t="s">
        <v>73</v>
      </c>
      <c r="D32" s="46" t="s">
        <v>40</v>
      </c>
      <c r="E32" s="7"/>
      <c r="F32" s="63">
        <f>+[1]sec.88!E45</f>
        <v>200000</v>
      </c>
      <c r="G32" s="64"/>
      <c r="H32" s="40"/>
    </row>
    <row r="33" spans="1:8" ht="20.100000000000001" customHeight="1" x14ac:dyDescent="0.25">
      <c r="A33" s="13" t="s">
        <v>25</v>
      </c>
      <c r="B33" s="21" t="s">
        <v>25</v>
      </c>
      <c r="C33" s="27" t="s">
        <v>74</v>
      </c>
      <c r="D33" s="46" t="s">
        <v>41</v>
      </c>
      <c r="E33" s="7"/>
      <c r="F33" s="63">
        <f>+[1]sec.88!E46</f>
        <v>320000</v>
      </c>
      <c r="G33" s="64"/>
      <c r="H33" s="40"/>
    </row>
    <row r="34" spans="1:8" ht="20.100000000000001" customHeight="1" x14ac:dyDescent="0.25">
      <c r="A34" s="13"/>
      <c r="B34" s="21"/>
      <c r="C34" s="27" t="s">
        <v>97</v>
      </c>
      <c r="D34" s="46" t="s">
        <v>164</v>
      </c>
      <c r="E34" s="7"/>
      <c r="F34" s="63">
        <f>+[1]sec.88!E47</f>
        <v>20000</v>
      </c>
      <c r="G34" s="64"/>
      <c r="H34" s="40"/>
    </row>
    <row r="35" spans="1:8" ht="20.100000000000001" customHeight="1" x14ac:dyDescent="0.25">
      <c r="A35" s="13" t="s">
        <v>25</v>
      </c>
      <c r="B35" s="21" t="s">
        <v>25</v>
      </c>
      <c r="C35" s="27" t="s">
        <v>75</v>
      </c>
      <c r="D35" s="46" t="s">
        <v>42</v>
      </c>
      <c r="E35" s="7"/>
      <c r="F35" s="63">
        <f>+[1]sec.88!E48</f>
        <v>50000</v>
      </c>
      <c r="G35" s="64"/>
      <c r="H35" s="40"/>
    </row>
    <row r="36" spans="1:8" ht="20.100000000000001" customHeight="1" x14ac:dyDescent="0.25">
      <c r="A36" s="13" t="s">
        <v>25</v>
      </c>
      <c r="B36" s="21" t="s">
        <v>25</v>
      </c>
      <c r="C36" s="27" t="s">
        <v>69</v>
      </c>
      <c r="D36" s="46" t="s">
        <v>43</v>
      </c>
      <c r="E36" s="7"/>
      <c r="F36" s="63">
        <f>+[1]sec.88!E49</f>
        <v>30000</v>
      </c>
      <c r="G36" s="64"/>
      <c r="H36" s="40"/>
    </row>
    <row r="37" spans="1:8" ht="20.100000000000001" customHeight="1" x14ac:dyDescent="0.25">
      <c r="A37" s="13"/>
      <c r="B37" s="21"/>
      <c r="C37" s="27" t="s">
        <v>90</v>
      </c>
      <c r="D37" s="46" t="s">
        <v>102</v>
      </c>
      <c r="E37" s="7"/>
      <c r="F37" s="63">
        <f>+[1]sec.88!E50</f>
        <v>50000</v>
      </c>
      <c r="G37" s="64"/>
      <c r="H37" s="40"/>
    </row>
    <row r="38" spans="1:8" ht="20.100000000000001" customHeight="1" x14ac:dyDescent="0.25">
      <c r="A38" s="13"/>
      <c r="B38" s="21"/>
      <c r="C38" s="27" t="s">
        <v>89</v>
      </c>
      <c r="D38" s="46" t="s">
        <v>183</v>
      </c>
      <c r="E38" s="7"/>
      <c r="F38" s="63">
        <f>+[1]sec.88!E51</f>
        <v>3000</v>
      </c>
      <c r="G38" s="64"/>
      <c r="H38" s="40"/>
    </row>
    <row r="39" spans="1:8" ht="20.100000000000001" customHeight="1" x14ac:dyDescent="0.25">
      <c r="A39" s="14">
        <v>32</v>
      </c>
      <c r="B39" s="25" t="s">
        <v>25</v>
      </c>
      <c r="C39" s="25" t="s">
        <v>25</v>
      </c>
      <c r="D39" s="25" t="s">
        <v>130</v>
      </c>
      <c r="E39" s="5"/>
      <c r="F39" s="59"/>
      <c r="G39" s="59"/>
      <c r="H39" s="41">
        <f>SUM(G40:G52)</f>
        <v>4677000</v>
      </c>
    </row>
    <row r="40" spans="1:8" ht="20.100000000000001" customHeight="1" x14ac:dyDescent="0.25">
      <c r="A40" s="13" t="s">
        <v>25</v>
      </c>
      <c r="B40" s="21">
        <v>327</v>
      </c>
      <c r="C40" s="27" t="s">
        <v>25</v>
      </c>
      <c r="D40" s="46" t="s">
        <v>44</v>
      </c>
      <c r="E40" s="7"/>
      <c r="F40" s="63"/>
      <c r="G40" s="64">
        <f>+[1]sec.88!$E$52</f>
        <v>10000</v>
      </c>
      <c r="H40" s="40"/>
    </row>
    <row r="41" spans="1:8" ht="20.100000000000001" customHeight="1" x14ac:dyDescent="0.25">
      <c r="A41" s="13" t="s">
        <v>25</v>
      </c>
      <c r="B41" s="21">
        <v>328</v>
      </c>
      <c r="C41" s="27" t="s">
        <v>25</v>
      </c>
      <c r="D41" s="46" t="s">
        <v>137</v>
      </c>
      <c r="E41" s="7"/>
      <c r="G41" s="63">
        <f>SUM(E42:E44)</f>
        <v>3900000</v>
      </c>
      <c r="H41" s="40"/>
    </row>
    <row r="42" spans="1:8" ht="20.100000000000001" customHeight="1" x14ac:dyDescent="0.25">
      <c r="A42" s="13"/>
      <c r="B42" s="21"/>
      <c r="C42" s="27"/>
      <c r="D42" s="46" t="s">
        <v>140</v>
      </c>
      <c r="E42" s="63">
        <f>+[1]sec.88!E54</f>
        <v>2800000</v>
      </c>
      <c r="G42" s="64"/>
      <c r="H42" s="40"/>
    </row>
    <row r="43" spans="1:8" ht="20.100000000000001" customHeight="1" x14ac:dyDescent="0.25">
      <c r="A43" s="13"/>
      <c r="B43" s="21"/>
      <c r="C43" s="27"/>
      <c r="D43" s="46" t="s">
        <v>141</v>
      </c>
      <c r="E43" s="63">
        <f>+[1]sec.88!E55</f>
        <v>500000</v>
      </c>
      <c r="G43" s="64"/>
      <c r="H43" s="40"/>
    </row>
    <row r="44" spans="1:8" ht="20.100000000000001" customHeight="1" x14ac:dyDescent="0.25">
      <c r="A44" s="13"/>
      <c r="B44" s="21"/>
      <c r="C44" s="27"/>
      <c r="D44" s="46" t="s">
        <v>142</v>
      </c>
      <c r="E44" s="63">
        <f>+[1]sec.88!E56</f>
        <v>600000</v>
      </c>
      <c r="G44" s="64"/>
      <c r="H44" s="40"/>
    </row>
    <row r="45" spans="1:8" ht="20.100000000000001" customHeight="1" x14ac:dyDescent="0.25">
      <c r="A45" s="13" t="s">
        <v>25</v>
      </c>
      <c r="B45" s="21">
        <v>329</v>
      </c>
      <c r="C45" s="27" t="s">
        <v>25</v>
      </c>
      <c r="D45" s="46" t="s">
        <v>45</v>
      </c>
      <c r="E45" s="7"/>
      <c r="F45" s="63"/>
      <c r="G45" s="64">
        <f>SUM(F46:F61)</f>
        <v>767000</v>
      </c>
      <c r="H45" s="40"/>
    </row>
    <row r="46" spans="1:8" ht="20.100000000000001" customHeight="1" x14ac:dyDescent="0.25">
      <c r="A46" s="13" t="s">
        <v>25</v>
      </c>
      <c r="B46" s="21" t="s">
        <v>25</v>
      </c>
      <c r="C46" s="27" t="s">
        <v>66</v>
      </c>
      <c r="D46" s="46" t="s">
        <v>125</v>
      </c>
      <c r="E46" s="7"/>
      <c r="F46" s="63">
        <f>+[1]sec.88!E58</f>
        <v>5000</v>
      </c>
      <c r="G46" s="64"/>
      <c r="H46" s="40"/>
    </row>
    <row r="47" spans="1:8" ht="20.100000000000001" customHeight="1" x14ac:dyDescent="0.25">
      <c r="A47" s="13" t="s">
        <v>25</v>
      </c>
      <c r="B47" s="21" t="s">
        <v>25</v>
      </c>
      <c r="C47" s="27" t="s">
        <v>68</v>
      </c>
      <c r="D47" s="46" t="s">
        <v>46</v>
      </c>
      <c r="E47" s="7"/>
      <c r="F47" s="63">
        <f>+[1]sec.88!E59</f>
        <v>5000</v>
      </c>
      <c r="G47" s="64"/>
      <c r="H47" s="40"/>
    </row>
    <row r="48" spans="1:8" ht="20.100000000000001" customHeight="1" x14ac:dyDescent="0.25">
      <c r="A48" s="13" t="s">
        <v>25</v>
      </c>
      <c r="B48" s="21" t="s">
        <v>25</v>
      </c>
      <c r="C48" s="27" t="s">
        <v>73</v>
      </c>
      <c r="D48" s="46" t="s">
        <v>47</v>
      </c>
      <c r="E48" s="7"/>
      <c r="F48" s="63">
        <f>+[1]sec.88!E60</f>
        <v>5000</v>
      </c>
      <c r="G48" s="64"/>
      <c r="H48" s="40"/>
    </row>
    <row r="49" spans="1:8" ht="20.100000000000001" customHeight="1" x14ac:dyDescent="0.25">
      <c r="A49" s="13"/>
      <c r="B49" s="21"/>
      <c r="C49" s="27" t="s">
        <v>87</v>
      </c>
      <c r="D49" s="46" t="s">
        <v>127</v>
      </c>
      <c r="E49" s="7"/>
      <c r="F49" s="63">
        <f>+[1]sec.88!E61</f>
        <v>5000</v>
      </c>
      <c r="G49" s="64"/>
      <c r="H49" s="40"/>
    </row>
    <row r="50" spans="1:8" ht="20.100000000000001" customHeight="1" x14ac:dyDescent="0.25">
      <c r="A50" s="13"/>
      <c r="B50" s="21"/>
      <c r="C50" s="27" t="s">
        <v>94</v>
      </c>
      <c r="D50" s="46" t="s">
        <v>128</v>
      </c>
      <c r="E50" s="7"/>
      <c r="F50" s="63">
        <f>+[1]sec.88!E62</f>
        <v>5000</v>
      </c>
      <c r="G50" s="64"/>
      <c r="H50" s="40"/>
    </row>
    <row r="51" spans="1:8" ht="20.100000000000001" customHeight="1" x14ac:dyDescent="0.25">
      <c r="A51" s="13" t="s">
        <v>25</v>
      </c>
      <c r="B51" s="21" t="s">
        <v>25</v>
      </c>
      <c r="C51" s="27" t="s">
        <v>77</v>
      </c>
      <c r="D51" s="46" t="s">
        <v>129</v>
      </c>
      <c r="E51" s="7"/>
      <c r="F51" s="63">
        <f>+[1]sec.88!E63</f>
        <v>120000</v>
      </c>
      <c r="G51" s="64"/>
      <c r="H51" s="40"/>
    </row>
    <row r="52" spans="1:8" ht="20.100000000000001" customHeight="1" x14ac:dyDescent="0.25">
      <c r="A52" s="13"/>
      <c r="B52" s="21"/>
      <c r="C52" s="27" t="s">
        <v>86</v>
      </c>
      <c r="D52" s="46" t="s">
        <v>165</v>
      </c>
      <c r="E52" s="7"/>
      <c r="F52" s="63">
        <f>+[1]sec.88!E64</f>
        <v>5000</v>
      </c>
      <c r="G52" s="64"/>
      <c r="H52" s="40"/>
    </row>
    <row r="53" spans="1:8" ht="20.100000000000001" customHeight="1" x14ac:dyDescent="0.25">
      <c r="A53" s="13" t="s">
        <v>25</v>
      </c>
      <c r="B53" s="21" t="s">
        <v>25</v>
      </c>
      <c r="C53" s="27" t="s">
        <v>122</v>
      </c>
      <c r="D53" s="46" t="s">
        <v>126</v>
      </c>
      <c r="E53" s="7"/>
      <c r="F53" s="63">
        <f>+[1]sec.88!E65</f>
        <v>10000</v>
      </c>
      <c r="G53" s="64"/>
      <c r="H53" s="40"/>
    </row>
    <row r="54" spans="1:8" ht="20.100000000000001" customHeight="1" x14ac:dyDescent="0.25">
      <c r="A54" s="17"/>
      <c r="B54" s="29"/>
      <c r="C54" s="30" t="s">
        <v>166</v>
      </c>
      <c r="D54" s="47" t="s">
        <v>168</v>
      </c>
      <c r="E54" s="18"/>
      <c r="F54" s="66">
        <f>+[1]sec.88!E66</f>
        <v>5000</v>
      </c>
      <c r="G54" s="65"/>
      <c r="H54" s="42"/>
    </row>
    <row r="55" spans="1:8" ht="20.100000000000001" customHeight="1" x14ac:dyDescent="0.25">
      <c r="A55" s="13"/>
      <c r="B55" s="21"/>
      <c r="C55" s="27" t="s">
        <v>167</v>
      </c>
      <c r="D55" s="46" t="s">
        <v>169</v>
      </c>
      <c r="E55" s="7"/>
      <c r="F55" s="63">
        <f>+[1]sec.88!E67</f>
        <v>5000</v>
      </c>
      <c r="G55" s="64"/>
      <c r="H55" s="40"/>
    </row>
    <row r="56" spans="1:8" ht="20.100000000000001" customHeight="1" x14ac:dyDescent="0.25">
      <c r="A56" s="13" t="s">
        <v>25</v>
      </c>
      <c r="B56" s="21" t="s">
        <v>25</v>
      </c>
      <c r="C56" s="27" t="s">
        <v>79</v>
      </c>
      <c r="D56" s="46" t="s">
        <v>123</v>
      </c>
      <c r="E56" s="7"/>
      <c r="F56" s="63">
        <f>+[1]sec.88!E68</f>
        <v>7000</v>
      </c>
      <c r="G56" s="64"/>
      <c r="H56" s="40"/>
    </row>
    <row r="57" spans="1:8" ht="20.100000000000001" customHeight="1" x14ac:dyDescent="0.25">
      <c r="A57" s="13" t="s">
        <v>25</v>
      </c>
      <c r="B57" s="21" t="s">
        <v>25</v>
      </c>
      <c r="C57" s="27" t="s">
        <v>80</v>
      </c>
      <c r="D57" s="46" t="s">
        <v>115</v>
      </c>
      <c r="E57" s="7"/>
      <c r="F57" s="63">
        <f>+[1]sec.88!E69</f>
        <v>250000</v>
      </c>
      <c r="G57" s="64"/>
      <c r="H57" s="40"/>
    </row>
    <row r="58" spans="1:8" ht="20.100000000000001" customHeight="1" x14ac:dyDescent="0.25">
      <c r="A58" s="13" t="s">
        <v>25</v>
      </c>
      <c r="B58" s="21" t="s">
        <v>25</v>
      </c>
      <c r="C58" s="27" t="s">
        <v>81</v>
      </c>
      <c r="D58" s="46" t="s">
        <v>124</v>
      </c>
      <c r="E58" s="7"/>
      <c r="F58" s="63">
        <f>+[1]sec.88!E70</f>
        <v>90000</v>
      </c>
      <c r="G58" s="64"/>
      <c r="H58" s="40"/>
    </row>
    <row r="59" spans="1:8" ht="20.100000000000001" customHeight="1" x14ac:dyDescent="0.25">
      <c r="A59" s="13"/>
      <c r="B59" s="21"/>
      <c r="C59" s="27" t="s">
        <v>100</v>
      </c>
      <c r="D59" s="46" t="s">
        <v>138</v>
      </c>
      <c r="E59" s="7"/>
      <c r="F59" s="63">
        <f>+[1]sec.88!E71</f>
        <v>80000</v>
      </c>
      <c r="G59" s="64"/>
      <c r="H59" s="40"/>
    </row>
    <row r="60" spans="1:8" ht="20.100000000000001" customHeight="1" x14ac:dyDescent="0.25">
      <c r="A60" s="13"/>
      <c r="B60" s="21"/>
      <c r="C60" s="27" t="s">
        <v>170</v>
      </c>
      <c r="D60" s="46" t="s">
        <v>33</v>
      </c>
      <c r="E60" s="7"/>
      <c r="F60" s="63">
        <f>+[1]sec.88!E72</f>
        <v>70000</v>
      </c>
      <c r="G60" s="64"/>
      <c r="H60" s="40"/>
    </row>
    <row r="61" spans="1:8" ht="20.100000000000001" customHeight="1" x14ac:dyDescent="0.25">
      <c r="A61" s="17" t="s">
        <v>25</v>
      </c>
      <c r="B61" s="29" t="s">
        <v>25</v>
      </c>
      <c r="C61" s="30" t="s">
        <v>82</v>
      </c>
      <c r="D61" s="47" t="s">
        <v>202</v>
      </c>
      <c r="E61" s="18"/>
      <c r="F61" s="63">
        <f>+[1]sec.88!E73</f>
        <v>100000</v>
      </c>
      <c r="G61" s="65"/>
      <c r="H61" s="42"/>
    </row>
    <row r="62" spans="1:8" ht="20.100000000000001" customHeight="1" x14ac:dyDescent="0.25">
      <c r="A62" s="14">
        <v>33</v>
      </c>
      <c r="B62" s="25" t="s">
        <v>25</v>
      </c>
      <c r="C62" s="25" t="s">
        <v>25</v>
      </c>
      <c r="D62" s="25" t="s">
        <v>48</v>
      </c>
      <c r="E62" s="5"/>
      <c r="F62" s="59"/>
      <c r="G62" s="59"/>
      <c r="H62" s="41">
        <f>SUM(G63:G74)</f>
        <v>172000</v>
      </c>
    </row>
    <row r="63" spans="1:8" ht="20.100000000000001" customHeight="1" x14ac:dyDescent="0.25">
      <c r="A63" s="13" t="s">
        <v>25</v>
      </c>
      <c r="B63" s="21">
        <v>330</v>
      </c>
      <c r="C63" s="27" t="s">
        <v>25</v>
      </c>
      <c r="D63" s="46" t="s">
        <v>49</v>
      </c>
      <c r="E63" s="7"/>
      <c r="F63" s="63"/>
      <c r="G63" s="64">
        <f>+F64</f>
        <v>35000</v>
      </c>
      <c r="H63" s="40"/>
    </row>
    <row r="64" spans="1:8" ht="20.100000000000001" customHeight="1" x14ac:dyDescent="0.25">
      <c r="A64" s="13" t="s">
        <v>25</v>
      </c>
      <c r="B64" s="21" t="s">
        <v>25</v>
      </c>
      <c r="C64" s="27" t="s">
        <v>66</v>
      </c>
      <c r="D64" s="46" t="s">
        <v>199</v>
      </c>
      <c r="E64" s="7"/>
      <c r="F64" s="63">
        <f>+[1]sec.88!$E$75</f>
        <v>35000</v>
      </c>
      <c r="G64" s="64"/>
      <c r="H64" s="40"/>
    </row>
    <row r="65" spans="1:8" ht="20.100000000000001" customHeight="1" x14ac:dyDescent="0.25">
      <c r="A65" s="13" t="s">
        <v>25</v>
      </c>
      <c r="B65" s="21">
        <v>332</v>
      </c>
      <c r="C65" s="27" t="s">
        <v>25</v>
      </c>
      <c r="D65" s="46" t="s">
        <v>50</v>
      </c>
      <c r="E65" s="7"/>
      <c r="F65" s="63"/>
      <c r="G65" s="64">
        <f>SUM(F66:F71)</f>
        <v>104000</v>
      </c>
      <c r="H65" s="40"/>
    </row>
    <row r="66" spans="1:8" ht="20.100000000000001" customHeight="1" x14ac:dyDescent="0.25">
      <c r="A66" s="13" t="s">
        <v>25</v>
      </c>
      <c r="B66" s="21" t="s">
        <v>25</v>
      </c>
      <c r="C66" s="27" t="s">
        <v>83</v>
      </c>
      <c r="D66" s="46" t="s">
        <v>51</v>
      </c>
      <c r="E66" s="7"/>
      <c r="F66" s="63">
        <f>+[1]sec.88!E77</f>
        <v>30000</v>
      </c>
      <c r="G66" s="64"/>
      <c r="H66" s="40"/>
    </row>
    <row r="67" spans="1:8" ht="20.100000000000001" customHeight="1" x14ac:dyDescent="0.25">
      <c r="A67" s="13" t="s">
        <v>25</v>
      </c>
      <c r="B67" s="21" t="s">
        <v>25</v>
      </c>
      <c r="C67" s="27" t="s">
        <v>77</v>
      </c>
      <c r="D67" s="46" t="s">
        <v>52</v>
      </c>
      <c r="E67" s="7"/>
      <c r="F67" s="63">
        <f>+[1]sec.88!E78</f>
        <v>20000</v>
      </c>
      <c r="G67" s="64"/>
      <c r="H67" s="40"/>
    </row>
    <row r="68" spans="1:8" ht="20.100000000000001" customHeight="1" x14ac:dyDescent="0.25">
      <c r="A68" s="13" t="s">
        <v>25</v>
      </c>
      <c r="B68" s="21" t="s">
        <v>25</v>
      </c>
      <c r="C68" s="27" t="s">
        <v>84</v>
      </c>
      <c r="D68" s="46" t="s">
        <v>152</v>
      </c>
      <c r="E68" s="7"/>
      <c r="F68" s="63">
        <f>+[1]sec.88!E79</f>
        <v>25000</v>
      </c>
      <c r="G68" s="64"/>
      <c r="H68" s="40"/>
    </row>
    <row r="69" spans="1:8" ht="20.100000000000001" customHeight="1" x14ac:dyDescent="0.25">
      <c r="A69" s="13" t="s">
        <v>25</v>
      </c>
      <c r="B69" s="21" t="s">
        <v>25</v>
      </c>
      <c r="C69" s="27" t="s">
        <v>85</v>
      </c>
      <c r="D69" s="46" t="s">
        <v>153</v>
      </c>
      <c r="E69" s="7"/>
      <c r="F69" s="63">
        <f>+[1]sec.88!E80</f>
        <v>15000</v>
      </c>
      <c r="G69" s="64"/>
      <c r="H69" s="40"/>
    </row>
    <row r="70" spans="1:8" ht="20.100000000000001" customHeight="1" x14ac:dyDescent="0.25">
      <c r="A70" s="13" t="s">
        <v>25</v>
      </c>
      <c r="B70" s="21" t="s">
        <v>25</v>
      </c>
      <c r="C70" s="27" t="s">
        <v>86</v>
      </c>
      <c r="D70" s="46" t="s">
        <v>154</v>
      </c>
      <c r="E70" s="7"/>
      <c r="F70" s="63">
        <f>+[1]sec.88!E81</f>
        <v>10000</v>
      </c>
      <c r="G70" s="64"/>
      <c r="H70" s="40"/>
    </row>
    <row r="71" spans="1:8" ht="20.100000000000001" customHeight="1" x14ac:dyDescent="0.25">
      <c r="A71" s="13" t="s">
        <v>25</v>
      </c>
      <c r="B71" s="21" t="s">
        <v>25</v>
      </c>
      <c r="C71" s="27" t="s">
        <v>78</v>
      </c>
      <c r="D71" s="46" t="s">
        <v>53</v>
      </c>
      <c r="E71" s="7"/>
      <c r="F71" s="63">
        <f>+[1]sec.88!E82</f>
        <v>4000</v>
      </c>
      <c r="G71" s="64"/>
      <c r="H71" s="40"/>
    </row>
    <row r="72" spans="1:8" ht="20.100000000000001" customHeight="1" x14ac:dyDescent="0.25">
      <c r="A72" s="13"/>
      <c r="B72" s="21">
        <v>333</v>
      </c>
      <c r="C72" s="27" t="s">
        <v>25</v>
      </c>
      <c r="D72" s="46" t="s">
        <v>171</v>
      </c>
      <c r="E72" s="7"/>
      <c r="F72" s="63"/>
      <c r="G72" s="64">
        <f>+F73</f>
        <v>8000</v>
      </c>
      <c r="H72" s="40"/>
    </row>
    <row r="73" spans="1:8" ht="20.100000000000001" customHeight="1" x14ac:dyDescent="0.25">
      <c r="A73" s="13"/>
      <c r="B73" s="21"/>
      <c r="C73" s="27" t="s">
        <v>93</v>
      </c>
      <c r="D73" s="46" t="s">
        <v>172</v>
      </c>
      <c r="E73" s="7"/>
      <c r="F73" s="63">
        <f>+[1]sec.88!$E$84</f>
        <v>8000</v>
      </c>
      <c r="G73" s="64"/>
      <c r="H73" s="40"/>
    </row>
    <row r="74" spans="1:8" ht="20.100000000000001" customHeight="1" x14ac:dyDescent="0.25">
      <c r="A74" s="17" t="s">
        <v>25</v>
      </c>
      <c r="B74" s="29">
        <v>339</v>
      </c>
      <c r="C74" s="30" t="s">
        <v>25</v>
      </c>
      <c r="D74" s="47" t="s">
        <v>54</v>
      </c>
      <c r="E74" s="18"/>
      <c r="F74" s="66"/>
      <c r="G74" s="65">
        <f>+[1]sec.88!$E$85</f>
        <v>25000</v>
      </c>
      <c r="H74" s="42"/>
    </row>
    <row r="75" spans="1:8" ht="20.100000000000001" customHeight="1" x14ac:dyDescent="0.25">
      <c r="A75" s="15">
        <v>39</v>
      </c>
      <c r="B75" s="31" t="s">
        <v>25</v>
      </c>
      <c r="C75" s="31" t="s">
        <v>25</v>
      </c>
      <c r="D75" s="31" t="s">
        <v>14</v>
      </c>
      <c r="E75" s="10"/>
      <c r="F75" s="60"/>
      <c r="G75" s="60"/>
      <c r="H75" s="43">
        <f>SUM(G76:G84)</f>
        <v>2274778</v>
      </c>
    </row>
    <row r="76" spans="1:8" ht="20.100000000000001" customHeight="1" x14ac:dyDescent="0.25">
      <c r="A76" s="13" t="s">
        <v>25</v>
      </c>
      <c r="B76" s="21">
        <v>390</v>
      </c>
      <c r="C76" s="27" t="s">
        <v>25</v>
      </c>
      <c r="D76" s="46" t="s">
        <v>120</v>
      </c>
      <c r="E76" s="7"/>
      <c r="F76" s="63"/>
      <c r="G76" s="64">
        <f>SUM(F77:F82)</f>
        <v>1855000</v>
      </c>
      <c r="H76" s="40"/>
    </row>
    <row r="77" spans="1:8" ht="20.100000000000001" customHeight="1" x14ac:dyDescent="0.25">
      <c r="A77" s="13" t="s">
        <v>25</v>
      </c>
      <c r="B77" s="21" t="s">
        <v>25</v>
      </c>
      <c r="C77" s="27" t="s">
        <v>66</v>
      </c>
      <c r="D77" s="46" t="s">
        <v>139</v>
      </c>
      <c r="E77" s="7"/>
      <c r="F77" s="63">
        <f>+[1]sec.88!E87</f>
        <v>550000</v>
      </c>
      <c r="G77" s="64"/>
      <c r="H77" s="40"/>
    </row>
    <row r="78" spans="1:8" ht="20.100000000000001" customHeight="1" x14ac:dyDescent="0.25">
      <c r="A78" s="13" t="s">
        <v>25</v>
      </c>
      <c r="B78" s="21" t="s">
        <v>25</v>
      </c>
      <c r="C78" s="27" t="s">
        <v>68</v>
      </c>
      <c r="D78" s="46" t="s">
        <v>55</v>
      </c>
      <c r="E78" s="7"/>
      <c r="F78" s="63">
        <f>+[1]sec.88!E88</f>
        <v>400000</v>
      </c>
      <c r="G78" s="64"/>
      <c r="H78" s="40"/>
    </row>
    <row r="79" spans="1:8" ht="20.100000000000001" customHeight="1" x14ac:dyDescent="0.25">
      <c r="A79" s="13" t="s">
        <v>25</v>
      </c>
      <c r="B79" s="21" t="s">
        <v>25</v>
      </c>
      <c r="C79" s="27" t="s">
        <v>71</v>
      </c>
      <c r="D79" s="46" t="s">
        <v>56</v>
      </c>
      <c r="E79" s="7"/>
      <c r="F79" s="63">
        <f>+[1]sec.88!E89</f>
        <v>650000</v>
      </c>
      <c r="G79" s="64"/>
      <c r="H79" s="40"/>
    </row>
    <row r="80" spans="1:8" ht="20.100000000000001" customHeight="1" x14ac:dyDescent="0.25">
      <c r="A80" s="13" t="s">
        <v>25</v>
      </c>
      <c r="B80" s="21" t="s">
        <v>25</v>
      </c>
      <c r="C80" s="27" t="s">
        <v>69</v>
      </c>
      <c r="D80" s="46" t="s">
        <v>57</v>
      </c>
      <c r="E80" s="7"/>
      <c r="F80" s="63">
        <f>+[1]sec.88!E90</f>
        <v>200000</v>
      </c>
      <c r="G80" s="64"/>
      <c r="H80" s="40"/>
    </row>
    <row r="81" spans="1:13" ht="20.100000000000001" customHeight="1" x14ac:dyDescent="0.25">
      <c r="A81" s="13" t="s">
        <v>25</v>
      </c>
      <c r="B81" s="21" t="s">
        <v>25</v>
      </c>
      <c r="C81" s="27" t="s">
        <v>87</v>
      </c>
      <c r="D81" s="46" t="s">
        <v>58</v>
      </c>
      <c r="E81" s="7"/>
      <c r="F81" s="63">
        <f>+[1]sec.88!E91</f>
        <v>35000</v>
      </c>
      <c r="G81" s="64"/>
      <c r="H81" s="40"/>
    </row>
    <row r="82" spans="1:13" ht="20.100000000000001" customHeight="1" x14ac:dyDescent="0.25">
      <c r="A82" s="13" t="s">
        <v>25</v>
      </c>
      <c r="B82" s="21" t="s">
        <v>25</v>
      </c>
      <c r="C82" s="27" t="s">
        <v>88</v>
      </c>
      <c r="D82" s="46" t="s">
        <v>59</v>
      </c>
      <c r="E82" s="7"/>
      <c r="F82" s="63">
        <f>+[1]sec.88!E92</f>
        <v>20000</v>
      </c>
      <c r="G82" s="64"/>
      <c r="H82" s="40"/>
    </row>
    <row r="83" spans="1:13" ht="20.100000000000001" customHeight="1" x14ac:dyDescent="0.25">
      <c r="A83" s="13"/>
      <c r="B83" s="21">
        <v>398</v>
      </c>
      <c r="C83" s="27"/>
      <c r="D83" s="46" t="s">
        <v>135</v>
      </c>
      <c r="E83" s="7"/>
      <c r="F83" s="63"/>
      <c r="G83" s="64">
        <f>+[1]sec.88!$E$93</f>
        <v>10000</v>
      </c>
      <c r="H83" s="40"/>
      <c r="M83" s="38">
        <f>523855-F86</f>
        <v>114077</v>
      </c>
    </row>
    <row r="84" spans="1:13" ht="20.100000000000001" customHeight="1" x14ac:dyDescent="0.25">
      <c r="A84" s="13" t="s">
        <v>25</v>
      </c>
      <c r="B84" s="21">
        <v>399</v>
      </c>
      <c r="C84" s="27" t="s">
        <v>25</v>
      </c>
      <c r="D84" s="46" t="s">
        <v>60</v>
      </c>
      <c r="E84" s="7"/>
      <c r="F84" s="63"/>
      <c r="G84" s="64">
        <f>+F86</f>
        <v>409778</v>
      </c>
      <c r="H84" s="40"/>
    </row>
    <row r="85" spans="1:13" ht="20.100000000000001" hidden="1" customHeight="1" x14ac:dyDescent="0.25">
      <c r="A85" s="13"/>
      <c r="B85" s="21"/>
      <c r="C85" s="27" t="s">
        <v>66</v>
      </c>
      <c r="D85" s="46" t="s">
        <v>103</v>
      </c>
      <c r="E85" s="7"/>
      <c r="F85" s="63"/>
      <c r="G85" s="64"/>
      <c r="H85" s="40"/>
    </row>
    <row r="86" spans="1:13" ht="20.100000000000001" customHeight="1" x14ac:dyDescent="0.25">
      <c r="A86" s="13" t="s">
        <v>25</v>
      </c>
      <c r="B86" s="21" t="s">
        <v>25</v>
      </c>
      <c r="C86" s="27" t="s">
        <v>88</v>
      </c>
      <c r="D86" s="46" t="s">
        <v>38</v>
      </c>
      <c r="E86" s="7"/>
      <c r="F86" s="63">
        <f>+[1]sec.88!$E$96</f>
        <v>409778</v>
      </c>
      <c r="G86" s="64"/>
      <c r="H86" s="40"/>
      <c r="J86" s="38">
        <f>+H87-18083751</f>
        <v>15527</v>
      </c>
    </row>
    <row r="87" spans="1:13" ht="20.100000000000001" customHeight="1" x14ac:dyDescent="0.25">
      <c r="A87" s="32" t="s">
        <v>25</v>
      </c>
      <c r="B87" s="25" t="s">
        <v>25</v>
      </c>
      <c r="C87" s="25" t="s">
        <v>25</v>
      </c>
      <c r="D87" s="26" t="s">
        <v>15</v>
      </c>
      <c r="E87" s="5"/>
      <c r="F87" s="59"/>
      <c r="G87" s="59"/>
      <c r="H87" s="41">
        <f>SUM(H6:H85)</f>
        <v>18099278</v>
      </c>
      <c r="K87" s="38"/>
    </row>
    <row r="88" spans="1:13" ht="20.100000000000001" customHeight="1" x14ac:dyDescent="0.25">
      <c r="A88" s="13" t="s">
        <v>25</v>
      </c>
      <c r="B88" s="21" t="s">
        <v>25</v>
      </c>
      <c r="C88" s="22" t="s">
        <v>25</v>
      </c>
      <c r="D88" s="2" t="s">
        <v>16</v>
      </c>
      <c r="E88" s="3"/>
      <c r="F88" s="61"/>
      <c r="G88" s="58"/>
      <c r="H88" s="40"/>
    </row>
    <row r="89" spans="1:13" ht="20.100000000000001" customHeight="1" x14ac:dyDescent="0.25">
      <c r="A89" s="13" t="s">
        <v>25</v>
      </c>
      <c r="B89" s="21" t="s">
        <v>25</v>
      </c>
      <c r="C89" s="22" t="s">
        <v>25</v>
      </c>
      <c r="D89" s="2" t="s">
        <v>17</v>
      </c>
      <c r="E89" s="3"/>
      <c r="F89" s="61"/>
      <c r="G89" s="58"/>
      <c r="H89" s="40"/>
    </row>
    <row r="90" spans="1:13" ht="20.100000000000001" customHeight="1" x14ac:dyDescent="0.25">
      <c r="A90" s="14">
        <v>45</v>
      </c>
      <c r="B90" s="25" t="s">
        <v>25</v>
      </c>
      <c r="C90" s="25" t="s">
        <v>25</v>
      </c>
      <c r="D90" s="25" t="s">
        <v>61</v>
      </c>
      <c r="E90" s="5"/>
      <c r="F90" s="59"/>
      <c r="G90" s="59"/>
      <c r="H90" s="41">
        <f>SUM(G91:G104)</f>
        <v>79215761</v>
      </c>
    </row>
    <row r="91" spans="1:13" ht="20.100000000000001" customHeight="1" x14ac:dyDescent="0.25">
      <c r="A91" s="13" t="s">
        <v>25</v>
      </c>
      <c r="B91" s="21">
        <v>450</v>
      </c>
      <c r="C91" s="27" t="s">
        <v>25</v>
      </c>
      <c r="D91" s="46" t="s">
        <v>203</v>
      </c>
      <c r="E91" s="7"/>
      <c r="F91" s="63"/>
      <c r="G91" s="64">
        <f>SUM(F92:F96)</f>
        <v>78023761</v>
      </c>
      <c r="H91" s="40"/>
    </row>
    <row r="92" spans="1:13" ht="20.100000000000001" customHeight="1" x14ac:dyDescent="0.25">
      <c r="A92" s="13" t="s">
        <v>25</v>
      </c>
      <c r="B92" s="21" t="s">
        <v>25</v>
      </c>
      <c r="C92" s="27" t="s">
        <v>67</v>
      </c>
      <c r="D92" s="46" t="s">
        <v>104</v>
      </c>
      <c r="E92" s="7"/>
      <c r="F92" s="63">
        <f>+[1]sec.88!E99</f>
        <v>72000000</v>
      </c>
      <c r="G92" s="64"/>
      <c r="H92" s="40"/>
    </row>
    <row r="93" spans="1:13" ht="20.100000000000001" customHeight="1" x14ac:dyDescent="0.25">
      <c r="A93" s="13"/>
      <c r="B93" s="21"/>
      <c r="C93" s="27" t="s">
        <v>68</v>
      </c>
      <c r="D93" s="46" t="s">
        <v>143</v>
      </c>
      <c r="E93" s="7"/>
      <c r="F93" s="63">
        <f>+[1]sec.88!E100</f>
        <v>4181761</v>
      </c>
      <c r="G93" s="64"/>
      <c r="H93" s="40"/>
    </row>
    <row r="94" spans="1:13" ht="20.100000000000001" customHeight="1" x14ac:dyDescent="0.25">
      <c r="A94" s="13"/>
      <c r="B94" s="21"/>
      <c r="C94" s="27" t="s">
        <v>71</v>
      </c>
      <c r="D94" s="46" t="s">
        <v>163</v>
      </c>
      <c r="E94" s="7"/>
      <c r="F94" s="63">
        <f>+[1]sec.88!E101</f>
        <v>210000</v>
      </c>
      <c r="G94" s="64"/>
      <c r="H94" s="40"/>
    </row>
    <row r="95" spans="1:13" ht="20.100000000000001" customHeight="1" x14ac:dyDescent="0.25">
      <c r="A95" s="13"/>
      <c r="B95" s="21"/>
      <c r="C95" s="27" t="s">
        <v>72</v>
      </c>
      <c r="D95" s="46" t="s">
        <v>184</v>
      </c>
      <c r="E95" s="7"/>
      <c r="F95" s="63">
        <f>+[1]sec.88!E102</f>
        <v>275000</v>
      </c>
      <c r="G95" s="64"/>
      <c r="H95" s="40"/>
    </row>
    <row r="96" spans="1:13" ht="20.100000000000001" customHeight="1" x14ac:dyDescent="0.25">
      <c r="A96" s="13"/>
      <c r="B96" s="21"/>
      <c r="C96" s="27" t="s">
        <v>73</v>
      </c>
      <c r="D96" s="46" t="s">
        <v>195</v>
      </c>
      <c r="E96" s="7"/>
      <c r="F96" s="63">
        <f>+[1]sec.88!E103</f>
        <v>1357000</v>
      </c>
      <c r="G96" s="64"/>
      <c r="H96" s="40"/>
    </row>
    <row r="97" spans="1:11" ht="20.100000000000001" customHeight="1" x14ac:dyDescent="0.25">
      <c r="A97" s="13"/>
      <c r="B97" s="21">
        <v>452</v>
      </c>
      <c r="C97" s="27"/>
      <c r="D97" s="46" t="s">
        <v>173</v>
      </c>
      <c r="E97" s="7"/>
      <c r="F97" s="63"/>
      <c r="G97" s="64">
        <f>SUM(F98:F114)</f>
        <v>1192000</v>
      </c>
      <c r="H97" s="40"/>
    </row>
    <row r="98" spans="1:11" ht="20.100000000000001" customHeight="1" x14ac:dyDescent="0.25">
      <c r="A98" s="13"/>
      <c r="B98" s="21"/>
      <c r="C98" s="27" t="s">
        <v>71</v>
      </c>
      <c r="D98" s="46" t="s">
        <v>204</v>
      </c>
      <c r="E98" s="7"/>
      <c r="F98" s="63">
        <f>SUM(E99:E101)</f>
        <v>46000</v>
      </c>
      <c r="G98" s="64"/>
      <c r="H98" s="40"/>
    </row>
    <row r="99" spans="1:11" ht="20.100000000000001" customHeight="1" x14ac:dyDescent="0.25">
      <c r="A99" s="13"/>
      <c r="B99" s="21"/>
      <c r="C99" s="27"/>
      <c r="D99" s="48" t="s">
        <v>205</v>
      </c>
      <c r="E99" s="7">
        <v>3000</v>
      </c>
      <c r="F99" s="63"/>
      <c r="G99" s="64"/>
      <c r="H99" s="40"/>
    </row>
    <row r="100" spans="1:11" ht="20.100000000000001" customHeight="1" x14ac:dyDescent="0.25">
      <c r="A100" s="13"/>
      <c r="B100" s="21"/>
      <c r="C100" s="27"/>
      <c r="D100" s="48" t="s">
        <v>206</v>
      </c>
      <c r="E100" s="7">
        <v>12000</v>
      </c>
      <c r="F100" s="63"/>
      <c r="G100" s="64"/>
      <c r="H100" s="40"/>
    </row>
    <row r="101" spans="1:11" ht="20.100000000000001" customHeight="1" x14ac:dyDescent="0.25">
      <c r="A101" s="13"/>
      <c r="B101" s="21"/>
      <c r="C101" s="27"/>
      <c r="D101" s="48" t="s">
        <v>207</v>
      </c>
      <c r="E101" s="7">
        <f>6000+25000</f>
        <v>31000</v>
      </c>
      <c r="F101" s="63"/>
      <c r="G101" s="64"/>
      <c r="H101" s="40"/>
    </row>
    <row r="102" spans="1:11" ht="20.100000000000001" customHeight="1" x14ac:dyDescent="0.25">
      <c r="A102" s="13"/>
      <c r="B102" s="21"/>
      <c r="C102" s="27"/>
      <c r="D102" s="48" t="s">
        <v>209</v>
      </c>
      <c r="E102" s="7"/>
      <c r="F102" s="63"/>
      <c r="G102" s="64"/>
      <c r="H102" s="40"/>
    </row>
    <row r="103" spans="1:11" ht="20.100000000000001" customHeight="1" x14ac:dyDescent="0.25">
      <c r="A103" s="13"/>
      <c r="B103" s="21"/>
      <c r="C103" s="27"/>
      <c r="D103" s="48" t="s">
        <v>208</v>
      </c>
      <c r="E103" s="7"/>
      <c r="F103" s="63"/>
      <c r="G103" s="64"/>
      <c r="H103" s="40"/>
    </row>
    <row r="104" spans="1:11" ht="20.100000000000001" customHeight="1" x14ac:dyDescent="0.25">
      <c r="A104" s="13"/>
      <c r="B104" s="21"/>
      <c r="C104" s="27" t="s">
        <v>76</v>
      </c>
      <c r="D104" s="48" t="s">
        <v>210</v>
      </c>
      <c r="E104" s="7"/>
      <c r="F104" s="63">
        <f>+[1]sec.88!$E$111</f>
        <v>15000</v>
      </c>
      <c r="G104" s="64"/>
      <c r="H104" s="40"/>
    </row>
    <row r="105" spans="1:11" ht="20.100000000000001" customHeight="1" x14ac:dyDescent="0.25">
      <c r="A105" s="13"/>
      <c r="B105" s="21"/>
      <c r="C105" s="27"/>
      <c r="D105" s="48" t="s">
        <v>211</v>
      </c>
      <c r="E105" s="7"/>
      <c r="F105" s="63"/>
      <c r="G105" s="64"/>
      <c r="H105" s="40"/>
      <c r="K105" s="38" t="e">
        <f>+H90+#REF!+H161</f>
        <v>#REF!</v>
      </c>
    </row>
    <row r="106" spans="1:11" ht="20.100000000000001" customHeight="1" x14ac:dyDescent="0.25">
      <c r="A106" s="13"/>
      <c r="B106" s="21"/>
      <c r="C106" s="27" t="s">
        <v>70</v>
      </c>
      <c r="D106" s="46" t="s">
        <v>65</v>
      </c>
      <c r="E106" s="7"/>
      <c r="F106" s="63">
        <f>+[1]sec.88!$E$113</f>
        <v>1100000</v>
      </c>
      <c r="G106" s="64"/>
      <c r="H106" s="40"/>
    </row>
    <row r="107" spans="1:11" ht="20.100000000000001" customHeight="1" x14ac:dyDescent="0.25">
      <c r="A107" s="17"/>
      <c r="B107" s="29"/>
      <c r="C107" s="30"/>
      <c r="D107" s="47" t="s">
        <v>116</v>
      </c>
      <c r="E107" s="18"/>
      <c r="F107" s="66"/>
      <c r="G107" s="65"/>
      <c r="H107" s="42"/>
    </row>
    <row r="108" spans="1:11" ht="20.100000000000001" customHeight="1" x14ac:dyDescent="0.25">
      <c r="A108" s="13"/>
      <c r="B108" s="21"/>
      <c r="C108" s="27" t="s">
        <v>90</v>
      </c>
      <c r="D108" s="46" t="s">
        <v>212</v>
      </c>
      <c r="E108" s="7"/>
      <c r="F108" s="63">
        <f>+[1]sec.88!$E$115</f>
        <v>16000</v>
      </c>
      <c r="G108" s="64"/>
      <c r="H108" s="40"/>
    </row>
    <row r="109" spans="1:11" ht="20.100000000000001" customHeight="1" x14ac:dyDescent="0.25">
      <c r="A109" s="13"/>
      <c r="B109" s="21"/>
      <c r="C109" s="27"/>
      <c r="D109" s="48" t="s">
        <v>213</v>
      </c>
      <c r="E109" s="7"/>
      <c r="F109" s="63"/>
      <c r="G109" s="64"/>
      <c r="H109" s="40"/>
    </row>
    <row r="110" spans="1:11" ht="20.100000000000001" customHeight="1" x14ac:dyDescent="0.25">
      <c r="A110" s="13"/>
      <c r="B110" s="21"/>
      <c r="C110" s="27" t="s">
        <v>91</v>
      </c>
      <c r="D110" s="46" t="s">
        <v>144</v>
      </c>
      <c r="E110" s="7"/>
      <c r="F110" s="63">
        <f>+[1]sec.88!$E$117</f>
        <v>10000</v>
      </c>
      <c r="G110" s="64"/>
      <c r="H110" s="40"/>
    </row>
    <row r="111" spans="1:11" ht="20.100000000000001" customHeight="1" x14ac:dyDescent="0.25">
      <c r="A111" s="13"/>
      <c r="B111" s="21"/>
      <c r="C111" s="27"/>
      <c r="D111" s="48" t="s">
        <v>114</v>
      </c>
      <c r="E111" s="7"/>
      <c r="F111" s="63"/>
      <c r="G111" s="64"/>
      <c r="H111" s="40"/>
    </row>
    <row r="112" spans="1:11" ht="20.100000000000001" customHeight="1" x14ac:dyDescent="0.25">
      <c r="A112" s="13"/>
      <c r="B112" s="21"/>
      <c r="C112" s="27" t="s">
        <v>162</v>
      </c>
      <c r="D112" s="46" t="s">
        <v>214</v>
      </c>
      <c r="E112" s="7"/>
      <c r="F112" s="63">
        <f>+[1]sec.88!$E$119</f>
        <v>5000</v>
      </c>
      <c r="G112" s="64"/>
      <c r="H112" s="40"/>
    </row>
    <row r="113" spans="1:8" ht="20.100000000000001" customHeight="1" x14ac:dyDescent="0.25">
      <c r="A113" s="13"/>
      <c r="B113" s="21"/>
      <c r="C113" s="27"/>
      <c r="D113" s="48" t="s">
        <v>134</v>
      </c>
      <c r="E113" s="7"/>
      <c r="F113" s="63"/>
      <c r="G113" s="64"/>
      <c r="H113" s="40"/>
    </row>
    <row r="114" spans="1:8" ht="20.100000000000001" hidden="1" customHeight="1" x14ac:dyDescent="0.25">
      <c r="A114" s="13"/>
      <c r="B114" s="21"/>
      <c r="C114" s="27" t="s">
        <v>121</v>
      </c>
      <c r="D114" s="46" t="s">
        <v>155</v>
      </c>
      <c r="E114" s="7"/>
      <c r="F114" s="63"/>
      <c r="G114" s="64"/>
      <c r="H114" s="40"/>
    </row>
    <row r="115" spans="1:8" ht="20.100000000000001" hidden="1" customHeight="1" x14ac:dyDescent="0.25">
      <c r="A115" s="17"/>
      <c r="B115" s="29"/>
      <c r="C115" s="30"/>
      <c r="D115" s="47" t="s">
        <v>156</v>
      </c>
      <c r="E115" s="18"/>
      <c r="F115" s="66"/>
      <c r="G115" s="65"/>
      <c r="H115" s="42"/>
    </row>
    <row r="116" spans="1:8" ht="20.100000000000001" customHeight="1" x14ac:dyDescent="0.25">
      <c r="A116" s="14">
        <v>46</v>
      </c>
      <c r="B116" s="25" t="s">
        <v>25</v>
      </c>
      <c r="C116" s="25" t="s">
        <v>25</v>
      </c>
      <c r="D116" s="25" t="s">
        <v>62</v>
      </c>
      <c r="E116" s="5"/>
      <c r="F116" s="59"/>
      <c r="G116" s="59"/>
      <c r="H116" s="41">
        <f>+G117</f>
        <v>254000</v>
      </c>
    </row>
    <row r="117" spans="1:8" ht="20.100000000000001" customHeight="1" x14ac:dyDescent="0.25">
      <c r="A117" s="13" t="s">
        <v>25</v>
      </c>
      <c r="B117" s="21">
        <v>460</v>
      </c>
      <c r="C117" s="27" t="s">
        <v>25</v>
      </c>
      <c r="D117" s="46" t="s">
        <v>63</v>
      </c>
      <c r="E117" s="7"/>
      <c r="F117" s="63"/>
      <c r="G117" s="64">
        <f>+[1]sec.88!$E$121</f>
        <v>254000</v>
      </c>
      <c r="H117" s="67"/>
    </row>
    <row r="118" spans="1:8" ht="20.100000000000001" customHeight="1" x14ac:dyDescent="0.25">
      <c r="A118" s="17"/>
      <c r="B118" s="29"/>
      <c r="C118" s="30"/>
      <c r="D118" s="47" t="s">
        <v>114</v>
      </c>
      <c r="E118" s="18"/>
      <c r="F118" s="66"/>
      <c r="G118" s="65"/>
      <c r="H118" s="68"/>
    </row>
    <row r="119" spans="1:8" ht="20.100000000000001" customHeight="1" x14ac:dyDescent="0.25">
      <c r="A119" s="14">
        <v>47</v>
      </c>
      <c r="B119" s="25" t="s">
        <v>25</v>
      </c>
      <c r="C119" s="25" t="s">
        <v>25</v>
      </c>
      <c r="D119" s="25" t="s">
        <v>64</v>
      </c>
      <c r="E119" s="5"/>
      <c r="F119" s="69"/>
      <c r="G119" s="69"/>
      <c r="H119" s="70">
        <f>SUM(G120:G122)</f>
        <v>1385000</v>
      </c>
    </row>
    <row r="120" spans="1:8" ht="20.100000000000001" customHeight="1" x14ac:dyDescent="0.25">
      <c r="A120" s="13" t="s">
        <v>25</v>
      </c>
      <c r="B120" s="21">
        <v>470</v>
      </c>
      <c r="C120" s="27" t="s">
        <v>25</v>
      </c>
      <c r="D120" s="46" t="s">
        <v>0</v>
      </c>
      <c r="E120" s="7"/>
      <c r="F120" s="63"/>
      <c r="G120" s="64">
        <f>SUM(F121:F121)</f>
        <v>1375000</v>
      </c>
      <c r="H120" s="67"/>
    </row>
    <row r="121" spans="1:8" ht="20.100000000000001" customHeight="1" x14ac:dyDescent="0.25">
      <c r="A121" s="13" t="s">
        <v>25</v>
      </c>
      <c r="B121" s="21" t="s">
        <v>25</v>
      </c>
      <c r="C121" s="27" t="s">
        <v>67</v>
      </c>
      <c r="D121" s="46" t="s">
        <v>110</v>
      </c>
      <c r="E121" s="7"/>
      <c r="F121" s="63">
        <f>+[1]sec.88!$E$124</f>
        <v>1375000</v>
      </c>
      <c r="G121" s="64"/>
      <c r="H121" s="67"/>
    </row>
    <row r="122" spans="1:8" ht="20.100000000000001" customHeight="1" x14ac:dyDescent="0.25">
      <c r="A122" s="13" t="s">
        <v>25</v>
      </c>
      <c r="B122" s="21">
        <v>479</v>
      </c>
      <c r="C122" s="27" t="s">
        <v>25</v>
      </c>
      <c r="D122" s="46" t="s">
        <v>1</v>
      </c>
      <c r="E122" s="7"/>
      <c r="F122" s="63"/>
      <c r="G122" s="64">
        <f>+F123</f>
        <v>10000</v>
      </c>
      <c r="H122" s="67"/>
    </row>
    <row r="123" spans="1:8" ht="20.100000000000001" customHeight="1" x14ac:dyDescent="0.25">
      <c r="A123" s="13" t="s">
        <v>25</v>
      </c>
      <c r="B123" s="21" t="s">
        <v>25</v>
      </c>
      <c r="C123" s="27" t="s">
        <v>67</v>
      </c>
      <c r="D123" s="46" t="s">
        <v>106</v>
      </c>
      <c r="E123" s="7"/>
      <c r="F123" s="63">
        <f>+[1]sec.88!$E$126</f>
        <v>10000</v>
      </c>
      <c r="G123" s="64"/>
      <c r="H123" s="67"/>
    </row>
    <row r="124" spans="1:8" ht="20.100000000000001" customHeight="1" x14ac:dyDescent="0.25">
      <c r="A124" s="33" t="s">
        <v>25</v>
      </c>
      <c r="B124" s="34" t="s">
        <v>25</v>
      </c>
      <c r="C124" s="34" t="s">
        <v>25</v>
      </c>
      <c r="D124" s="35" t="s">
        <v>18</v>
      </c>
      <c r="E124" s="11"/>
      <c r="F124" s="62"/>
      <c r="G124" s="62"/>
      <c r="H124" s="44">
        <f>SUM(H90:H122)</f>
        <v>80854761</v>
      </c>
    </row>
    <row r="125" spans="1:8" ht="20.100000000000001" customHeight="1" x14ac:dyDescent="0.25">
      <c r="A125" s="13" t="s">
        <v>25</v>
      </c>
      <c r="B125" s="21" t="s">
        <v>25</v>
      </c>
      <c r="C125" s="22" t="s">
        <v>25</v>
      </c>
      <c r="D125" s="2" t="s">
        <v>19</v>
      </c>
      <c r="E125" s="3"/>
      <c r="F125" s="61"/>
      <c r="G125" s="58"/>
      <c r="H125" s="40"/>
    </row>
    <row r="126" spans="1:8" ht="20.100000000000001" customHeight="1" x14ac:dyDescent="0.25">
      <c r="A126" s="13" t="s">
        <v>25</v>
      </c>
      <c r="B126" s="21" t="s">
        <v>25</v>
      </c>
      <c r="C126" s="22" t="s">
        <v>25</v>
      </c>
      <c r="D126" s="2" t="s">
        <v>20</v>
      </c>
      <c r="E126" s="3"/>
      <c r="F126" s="61"/>
      <c r="G126" s="58"/>
      <c r="H126" s="40"/>
    </row>
    <row r="127" spans="1:8" ht="20.100000000000001" customHeight="1" x14ac:dyDescent="0.25">
      <c r="A127" s="14">
        <v>54</v>
      </c>
      <c r="B127" s="25" t="s">
        <v>25</v>
      </c>
      <c r="C127" s="25" t="s">
        <v>25</v>
      </c>
      <c r="D127" s="25" t="s">
        <v>3</v>
      </c>
      <c r="E127" s="5"/>
      <c r="F127" s="59"/>
      <c r="G127" s="59"/>
      <c r="H127" s="41">
        <f>+G128</f>
        <v>400000</v>
      </c>
    </row>
    <row r="128" spans="1:8" ht="20.100000000000001" customHeight="1" x14ac:dyDescent="0.25">
      <c r="A128" s="13" t="s">
        <v>25</v>
      </c>
      <c r="B128" s="21">
        <v>540</v>
      </c>
      <c r="C128" s="27" t="s">
        <v>25</v>
      </c>
      <c r="D128" s="46" t="s">
        <v>4</v>
      </c>
      <c r="E128" s="7"/>
      <c r="F128" s="63"/>
      <c r="G128" s="64">
        <f>+[1]sec.88!$E$128</f>
        <v>400000</v>
      </c>
      <c r="H128" s="40"/>
    </row>
    <row r="129" spans="1:8" ht="20.100000000000001" customHeight="1" x14ac:dyDescent="0.25">
      <c r="A129" s="14">
        <v>55</v>
      </c>
      <c r="B129" s="25" t="s">
        <v>25</v>
      </c>
      <c r="C129" s="25" t="s">
        <v>25</v>
      </c>
      <c r="D129" s="25" t="s">
        <v>5</v>
      </c>
      <c r="E129" s="5"/>
      <c r="F129" s="69"/>
      <c r="G129" s="69"/>
      <c r="H129" s="41">
        <f>+G130</f>
        <v>100000</v>
      </c>
    </row>
    <row r="130" spans="1:8" ht="20.100000000000001" customHeight="1" x14ac:dyDescent="0.25">
      <c r="A130" s="13" t="s">
        <v>25</v>
      </c>
      <c r="B130" s="21">
        <v>550</v>
      </c>
      <c r="C130" s="27" t="s">
        <v>25</v>
      </c>
      <c r="D130" s="46" t="s">
        <v>6</v>
      </c>
      <c r="E130" s="7"/>
      <c r="F130" s="63"/>
      <c r="G130" s="64">
        <f>SUM(F131:F133)</f>
        <v>100000</v>
      </c>
      <c r="H130" s="40"/>
    </row>
    <row r="131" spans="1:8" ht="20.100000000000001" customHeight="1" x14ac:dyDescent="0.25">
      <c r="A131" s="13" t="s">
        <v>25</v>
      </c>
      <c r="B131" s="21" t="s">
        <v>25</v>
      </c>
      <c r="C131" s="27" t="s">
        <v>66</v>
      </c>
      <c r="D131" s="46" t="s">
        <v>7</v>
      </c>
      <c r="E131" s="7"/>
      <c r="F131" s="63">
        <f>+[1]sec.88!$E$130</f>
        <v>80000</v>
      </c>
      <c r="G131" s="64"/>
      <c r="H131" s="40"/>
    </row>
    <row r="132" spans="1:8" ht="20.100000000000001" customHeight="1" x14ac:dyDescent="0.25">
      <c r="A132" s="13" t="s">
        <v>25</v>
      </c>
      <c r="B132" s="21" t="s">
        <v>25</v>
      </c>
      <c r="C132" s="27" t="s">
        <v>67</v>
      </c>
      <c r="D132" s="46" t="s">
        <v>8</v>
      </c>
      <c r="E132" s="7"/>
      <c r="F132" s="63">
        <f>+[1]sec.88!$E$131</f>
        <v>20000</v>
      </c>
      <c r="G132" s="64"/>
      <c r="H132" s="40"/>
    </row>
    <row r="133" spans="1:8" ht="20.100000000000001" hidden="1" customHeight="1" x14ac:dyDescent="0.25">
      <c r="A133" s="13" t="s">
        <v>25</v>
      </c>
      <c r="B133" s="21" t="s">
        <v>25</v>
      </c>
      <c r="C133" s="27" t="s">
        <v>75</v>
      </c>
      <c r="D133" s="46" t="s">
        <v>59</v>
      </c>
      <c r="E133" s="7"/>
      <c r="F133" s="63"/>
      <c r="G133" s="64"/>
      <c r="H133" s="40"/>
    </row>
    <row r="134" spans="1:8" ht="20.100000000000001" customHeight="1" x14ac:dyDescent="0.25">
      <c r="A134" s="32" t="s">
        <v>25</v>
      </c>
      <c r="B134" s="25" t="s">
        <v>25</v>
      </c>
      <c r="C134" s="25" t="s">
        <v>25</v>
      </c>
      <c r="D134" s="26" t="s">
        <v>21</v>
      </c>
      <c r="E134" s="5"/>
      <c r="F134" s="59"/>
      <c r="G134" s="59"/>
      <c r="H134" s="41">
        <f>SUM(H127:H131)</f>
        <v>500000</v>
      </c>
    </row>
    <row r="135" spans="1:8" ht="20.100000000000001" customHeight="1" x14ac:dyDescent="0.25">
      <c r="A135" s="33" t="s">
        <v>25</v>
      </c>
      <c r="B135" s="34" t="s">
        <v>25</v>
      </c>
      <c r="C135" s="34" t="s">
        <v>25</v>
      </c>
      <c r="D135" s="35" t="s">
        <v>22</v>
      </c>
      <c r="E135" s="11"/>
      <c r="F135" s="62"/>
      <c r="G135" s="62"/>
      <c r="H135" s="44">
        <f>+H134+H124+H87</f>
        <v>99454039</v>
      </c>
    </row>
    <row r="136" spans="1:8" ht="20.100000000000001" customHeight="1" x14ac:dyDescent="0.25">
      <c r="A136" s="13" t="s">
        <v>25</v>
      </c>
      <c r="B136" s="21" t="s">
        <v>25</v>
      </c>
      <c r="C136" s="22" t="s">
        <v>25</v>
      </c>
      <c r="D136" s="2" t="s">
        <v>23</v>
      </c>
      <c r="E136" s="3"/>
      <c r="F136" s="61"/>
      <c r="G136" s="58"/>
      <c r="H136" s="40"/>
    </row>
    <row r="137" spans="1:8" ht="20.100000000000001" customHeight="1" x14ac:dyDescent="0.25">
      <c r="A137" s="13" t="s">
        <v>25</v>
      </c>
      <c r="B137" s="21" t="s">
        <v>25</v>
      </c>
      <c r="C137" s="22" t="s">
        <v>25</v>
      </c>
      <c r="D137" s="2" t="s">
        <v>24</v>
      </c>
      <c r="E137" s="3"/>
      <c r="F137" s="61"/>
      <c r="G137" s="58"/>
      <c r="H137" s="40"/>
    </row>
    <row r="138" spans="1:8" ht="20.100000000000001" customHeight="1" x14ac:dyDescent="0.25">
      <c r="A138" s="14">
        <v>70</v>
      </c>
      <c r="B138" s="25" t="s">
        <v>25</v>
      </c>
      <c r="C138" s="25" t="s">
        <v>25</v>
      </c>
      <c r="D138" s="25" t="s">
        <v>131</v>
      </c>
      <c r="E138" s="5"/>
      <c r="F138" s="59"/>
      <c r="G138" s="59"/>
      <c r="H138" s="41">
        <f>SUM(G139:G158)</f>
        <v>7421607</v>
      </c>
    </row>
    <row r="139" spans="1:8" ht="20.100000000000001" customHeight="1" x14ac:dyDescent="0.25">
      <c r="A139" s="13" t="s">
        <v>25</v>
      </c>
      <c r="B139" s="21">
        <v>700</v>
      </c>
      <c r="C139" s="27" t="s">
        <v>25</v>
      </c>
      <c r="D139" s="46" t="s">
        <v>9</v>
      </c>
      <c r="E139" s="7"/>
      <c r="F139" s="57"/>
      <c r="G139" s="64">
        <f>SUM(E140:E150)</f>
        <v>4146600</v>
      </c>
      <c r="H139" s="40"/>
    </row>
    <row r="140" spans="1:8" ht="20.100000000000001" customHeight="1" x14ac:dyDescent="0.25">
      <c r="A140" s="13"/>
      <c r="B140" s="21"/>
      <c r="C140" s="27"/>
      <c r="D140" s="49" t="s">
        <v>237</v>
      </c>
      <c r="E140" s="7">
        <f>9995+1575124+845821+1400000</f>
        <v>3830940</v>
      </c>
      <c r="F140" s="57"/>
      <c r="G140" s="58"/>
      <c r="H140" s="40"/>
    </row>
    <row r="141" spans="1:8" ht="20.100000000000001" customHeight="1" x14ac:dyDescent="0.25">
      <c r="A141" s="13"/>
      <c r="B141" s="21"/>
      <c r="C141" s="27"/>
      <c r="D141" s="49" t="s">
        <v>227</v>
      </c>
      <c r="E141" s="7"/>
      <c r="F141" s="57"/>
      <c r="G141" s="58"/>
      <c r="H141" s="40"/>
    </row>
    <row r="142" spans="1:8" ht="20.100000000000001" customHeight="1" x14ac:dyDescent="0.25">
      <c r="A142" s="13"/>
      <c r="B142" s="21"/>
      <c r="C142" s="27"/>
      <c r="D142" s="49" t="s">
        <v>226</v>
      </c>
      <c r="E142" s="7"/>
      <c r="F142" s="57"/>
      <c r="G142" s="58"/>
      <c r="H142" s="40"/>
    </row>
    <row r="143" spans="1:8" ht="20.100000000000001" customHeight="1" x14ac:dyDescent="0.25">
      <c r="A143" s="13"/>
      <c r="B143" s="21"/>
      <c r="C143" s="27"/>
      <c r="D143" s="49" t="s">
        <v>225</v>
      </c>
      <c r="E143" s="7"/>
      <c r="F143" s="57"/>
      <c r="G143" s="58"/>
      <c r="H143" s="40"/>
    </row>
    <row r="144" spans="1:8" ht="20.100000000000001" customHeight="1" x14ac:dyDescent="0.25">
      <c r="A144" s="13"/>
      <c r="B144" s="21"/>
      <c r="C144" s="27"/>
      <c r="D144" s="49" t="s">
        <v>224</v>
      </c>
      <c r="E144" s="7"/>
      <c r="F144" s="57"/>
      <c r="G144" s="58"/>
      <c r="H144" s="40"/>
    </row>
    <row r="145" spans="1:8" ht="20.100000000000001" customHeight="1" x14ac:dyDescent="0.25">
      <c r="A145" s="13"/>
      <c r="B145" s="21"/>
      <c r="C145" s="27"/>
      <c r="D145" s="49" t="s">
        <v>238</v>
      </c>
      <c r="E145" s="7">
        <v>61660</v>
      </c>
      <c r="F145" s="57"/>
      <c r="G145" s="58"/>
      <c r="H145" s="40"/>
    </row>
    <row r="146" spans="1:8" ht="20.100000000000001" customHeight="1" x14ac:dyDescent="0.25">
      <c r="A146" s="13"/>
      <c r="B146" s="21"/>
      <c r="C146" s="27"/>
      <c r="D146" s="49" t="s">
        <v>220</v>
      </c>
      <c r="E146" s="7"/>
      <c r="F146" s="57"/>
      <c r="G146" s="58"/>
      <c r="H146" s="40"/>
    </row>
    <row r="147" spans="1:8" ht="20.100000000000001" customHeight="1" x14ac:dyDescent="0.25">
      <c r="A147" s="13"/>
      <c r="B147" s="21"/>
      <c r="C147" s="27"/>
      <c r="D147" s="49" t="s">
        <v>239</v>
      </c>
      <c r="E147" s="7">
        <f>100000+100000+54000</f>
        <v>254000</v>
      </c>
      <c r="F147" s="57"/>
      <c r="G147" s="58"/>
      <c r="H147" s="40"/>
    </row>
    <row r="148" spans="1:8" ht="20.100000000000001" customHeight="1" x14ac:dyDescent="0.25">
      <c r="A148" s="13"/>
      <c r="B148" s="21"/>
      <c r="C148" s="27"/>
      <c r="D148" s="49" t="s">
        <v>221</v>
      </c>
      <c r="E148" s="7"/>
      <c r="F148" s="57"/>
      <c r="G148" s="58"/>
      <c r="H148" s="40"/>
    </row>
    <row r="149" spans="1:8" ht="20.100000000000001" customHeight="1" x14ac:dyDescent="0.25">
      <c r="A149" s="13"/>
      <c r="B149" s="21"/>
      <c r="C149" s="27"/>
      <c r="D149" s="49" t="s">
        <v>222</v>
      </c>
      <c r="E149" s="7"/>
      <c r="F149" s="57"/>
      <c r="G149" s="58"/>
      <c r="H149" s="40"/>
    </row>
    <row r="150" spans="1:8" ht="20.100000000000001" customHeight="1" x14ac:dyDescent="0.25">
      <c r="A150" s="13"/>
      <c r="B150" s="21"/>
      <c r="C150" s="27"/>
      <c r="D150" s="49" t="s">
        <v>223</v>
      </c>
      <c r="E150" s="7"/>
      <c r="F150" s="57"/>
      <c r="G150" s="58"/>
      <c r="H150" s="40"/>
    </row>
    <row r="151" spans="1:8" ht="20.100000000000001" customHeight="1" x14ac:dyDescent="0.25">
      <c r="A151" s="13"/>
      <c r="B151" s="21">
        <v>702</v>
      </c>
      <c r="C151" s="27"/>
      <c r="D151" s="46" t="s">
        <v>197</v>
      </c>
      <c r="E151" s="7"/>
      <c r="F151" s="63"/>
      <c r="G151" s="64">
        <f>SUM(F152:F156)</f>
        <v>2026585</v>
      </c>
      <c r="H151" s="40"/>
    </row>
    <row r="152" spans="1:8" ht="20.100000000000001" customHeight="1" x14ac:dyDescent="0.25">
      <c r="A152" s="13"/>
      <c r="B152" s="21"/>
      <c r="C152" s="27" t="s">
        <v>108</v>
      </c>
      <c r="D152" s="46" t="s">
        <v>157</v>
      </c>
      <c r="E152" s="7"/>
      <c r="F152" s="63">
        <f>+[1]sec.88!E147</f>
        <v>1028895</v>
      </c>
      <c r="G152" s="64"/>
      <c r="H152" s="40"/>
    </row>
    <row r="153" spans="1:8" ht="20.100000000000001" customHeight="1" x14ac:dyDescent="0.25">
      <c r="A153" s="13"/>
      <c r="B153" s="21"/>
      <c r="C153" s="27" t="s">
        <v>96</v>
      </c>
      <c r="D153" s="46" t="s">
        <v>174</v>
      </c>
      <c r="E153" s="7"/>
      <c r="F153" s="63">
        <f>+[1]sec.88!E148</f>
        <v>180200</v>
      </c>
      <c r="G153" s="64"/>
      <c r="H153" s="40"/>
    </row>
    <row r="154" spans="1:8" ht="20.100000000000001" customHeight="1" x14ac:dyDescent="0.25">
      <c r="A154" s="13"/>
      <c r="B154" s="21"/>
      <c r="C154" s="27" t="s">
        <v>109</v>
      </c>
      <c r="D154" s="46" t="s">
        <v>113</v>
      </c>
      <c r="E154" s="7"/>
      <c r="F154" s="63">
        <f>+[1]sec.88!E149</f>
        <v>341090</v>
      </c>
      <c r="G154" s="64"/>
      <c r="H154" s="40"/>
    </row>
    <row r="155" spans="1:8" ht="20.100000000000001" customHeight="1" x14ac:dyDescent="0.25">
      <c r="A155" s="13"/>
      <c r="B155" s="21"/>
      <c r="C155" s="27" t="s">
        <v>176</v>
      </c>
      <c r="D155" s="46" t="s">
        <v>175</v>
      </c>
      <c r="E155" s="7"/>
      <c r="F155" s="63">
        <f>+[1]sec.88!E150</f>
        <v>352400</v>
      </c>
      <c r="G155" s="64"/>
      <c r="H155" s="40"/>
    </row>
    <row r="156" spans="1:8" ht="20.100000000000001" customHeight="1" x14ac:dyDescent="0.25">
      <c r="A156" s="13"/>
      <c r="B156" s="21"/>
      <c r="C156" s="27" t="s">
        <v>112</v>
      </c>
      <c r="D156" s="46" t="s">
        <v>158</v>
      </c>
      <c r="E156" s="7"/>
      <c r="F156" s="63">
        <f>+[1]sec.88!E151</f>
        <v>124000</v>
      </c>
      <c r="G156" s="64"/>
      <c r="H156" s="40"/>
    </row>
    <row r="157" spans="1:8" ht="20.100000000000001" customHeight="1" x14ac:dyDescent="0.25">
      <c r="A157" s="13"/>
      <c r="B157" s="21">
        <v>704</v>
      </c>
      <c r="C157" s="27"/>
      <c r="D157" s="46" t="s">
        <v>228</v>
      </c>
      <c r="E157" s="7"/>
      <c r="F157" s="63"/>
      <c r="G157" s="64">
        <f>SUM(F158:F160)</f>
        <v>1248422</v>
      </c>
      <c r="H157" s="40"/>
    </row>
    <row r="158" spans="1:8" ht="20.100000000000001" customHeight="1" x14ac:dyDescent="0.25">
      <c r="A158" s="13"/>
      <c r="B158" s="21"/>
      <c r="C158" s="27" t="s">
        <v>95</v>
      </c>
      <c r="D158" s="46" t="s">
        <v>159</v>
      </c>
      <c r="E158" s="7"/>
      <c r="F158" s="63">
        <f>+[1]sec.88!E154</f>
        <v>879122</v>
      </c>
      <c r="G158" s="64"/>
      <c r="H158" s="40"/>
    </row>
    <row r="159" spans="1:8" ht="20.100000000000001" customHeight="1" x14ac:dyDescent="0.25">
      <c r="A159" s="13"/>
      <c r="B159" s="21"/>
      <c r="C159" s="27" t="s">
        <v>107</v>
      </c>
      <c r="D159" s="46" t="s">
        <v>198</v>
      </c>
      <c r="E159" s="7"/>
      <c r="F159" s="63">
        <f>+[1]sec.88!E155</f>
        <v>305000</v>
      </c>
      <c r="G159" s="64"/>
      <c r="H159" s="40"/>
    </row>
    <row r="160" spans="1:8" ht="20.100000000000001" customHeight="1" x14ac:dyDescent="0.25">
      <c r="A160" s="17"/>
      <c r="B160" s="29"/>
      <c r="C160" s="30" t="s">
        <v>88</v>
      </c>
      <c r="D160" s="47" t="s">
        <v>160</v>
      </c>
      <c r="E160" s="18"/>
      <c r="F160" s="66">
        <f>+[1]sec.88!E156</f>
        <v>64300</v>
      </c>
      <c r="G160" s="65"/>
      <c r="H160" s="42"/>
    </row>
    <row r="161" spans="1:11" ht="20.100000000000001" customHeight="1" x14ac:dyDescent="0.25">
      <c r="A161" s="14">
        <v>75</v>
      </c>
      <c r="B161" s="25" t="s">
        <v>25</v>
      </c>
      <c r="C161" s="25" t="s">
        <v>25</v>
      </c>
      <c r="D161" s="25" t="s">
        <v>10</v>
      </c>
      <c r="E161" s="5"/>
      <c r="F161" s="59"/>
      <c r="G161" s="59"/>
      <c r="H161" s="41">
        <f>SUM(G162:G169)</f>
        <v>6754748</v>
      </c>
    </row>
    <row r="162" spans="1:11" ht="20.100000000000001" customHeight="1" x14ac:dyDescent="0.25">
      <c r="A162" s="13" t="s">
        <v>25</v>
      </c>
      <c r="B162" s="21">
        <v>750</v>
      </c>
      <c r="C162" s="27" t="s">
        <v>25</v>
      </c>
      <c r="D162" s="46" t="s">
        <v>203</v>
      </c>
      <c r="E162" s="7"/>
      <c r="F162" s="63"/>
      <c r="G162" s="64">
        <f>SUM(F163:F164)</f>
        <v>6570748</v>
      </c>
      <c r="H162" s="40"/>
    </row>
    <row r="163" spans="1:11" ht="20.100000000000001" customHeight="1" x14ac:dyDescent="0.25">
      <c r="A163" s="13"/>
      <c r="B163" s="21"/>
      <c r="C163" s="27" t="s">
        <v>76</v>
      </c>
      <c r="D163" s="46" t="s">
        <v>105</v>
      </c>
      <c r="E163" s="7"/>
      <c r="F163" s="63">
        <f>+[1]sec.88!$E$160</f>
        <v>3830748</v>
      </c>
      <c r="G163" s="64"/>
      <c r="H163" s="40"/>
    </row>
    <row r="164" spans="1:11" ht="20.100000000000001" customHeight="1" x14ac:dyDescent="0.25">
      <c r="A164" s="13"/>
      <c r="B164" s="21"/>
      <c r="C164" s="27" t="s">
        <v>73</v>
      </c>
      <c r="D164" s="46" t="s">
        <v>177</v>
      </c>
      <c r="E164" s="7"/>
      <c r="F164" s="63">
        <f>+[1]sec.88!$E$161</f>
        <v>2740000</v>
      </c>
      <c r="G164" s="64"/>
      <c r="H164" s="40"/>
    </row>
    <row r="165" spans="1:11" ht="20.100000000000001" customHeight="1" x14ac:dyDescent="0.25">
      <c r="A165" s="13" t="s">
        <v>25</v>
      </c>
      <c r="B165" s="21">
        <v>752</v>
      </c>
      <c r="C165" s="27" t="s">
        <v>25</v>
      </c>
      <c r="D165" s="46" t="s">
        <v>173</v>
      </c>
      <c r="E165" s="7"/>
      <c r="F165" s="63"/>
      <c r="G165" s="64">
        <f>SUM(F166:F172)</f>
        <v>184000</v>
      </c>
      <c r="H165" s="40"/>
    </row>
    <row r="166" spans="1:11" ht="20.100000000000001" customHeight="1" x14ac:dyDescent="0.25">
      <c r="A166" s="13"/>
      <c r="B166" s="21"/>
      <c r="C166" s="27" t="s">
        <v>67</v>
      </c>
      <c r="D166" s="46" t="s">
        <v>161</v>
      </c>
      <c r="E166" s="7"/>
      <c r="F166" s="63">
        <f>+[1]sec.88!$E$163</f>
        <v>60000</v>
      </c>
      <c r="G166" s="64"/>
      <c r="H166" s="40"/>
    </row>
    <row r="167" spans="1:11" ht="20.100000000000001" customHeight="1" x14ac:dyDescent="0.25">
      <c r="A167" s="13"/>
      <c r="B167" s="21"/>
      <c r="C167" s="27" t="s">
        <v>71</v>
      </c>
      <c r="D167" s="55" t="s">
        <v>215</v>
      </c>
      <c r="E167" s="7"/>
      <c r="F167" s="63">
        <f>SUM(E168:E171)</f>
        <v>114000</v>
      </c>
      <c r="G167" s="64"/>
      <c r="H167" s="40"/>
    </row>
    <row r="168" spans="1:11" ht="20.100000000000001" customHeight="1" x14ac:dyDescent="0.25">
      <c r="A168" s="13"/>
      <c r="B168" s="21"/>
      <c r="C168" s="27"/>
      <c r="D168" s="56" t="s">
        <v>185</v>
      </c>
      <c r="E168" s="7">
        <f>+'[1]afectados ingresos'!J59</f>
        <v>9000</v>
      </c>
      <c r="F168" s="63"/>
      <c r="G168" s="64"/>
      <c r="H168" s="40"/>
    </row>
    <row r="169" spans="1:11" ht="20.100000000000001" customHeight="1" x14ac:dyDescent="0.25">
      <c r="A169" s="13"/>
      <c r="B169" s="21"/>
      <c r="C169" s="27"/>
      <c r="D169" s="56" t="s">
        <v>186</v>
      </c>
      <c r="E169" s="7">
        <f>+'[1]afectados ingresos'!J60</f>
        <v>45000</v>
      </c>
      <c r="F169" s="57"/>
      <c r="G169" s="58"/>
      <c r="H169" s="40"/>
    </row>
    <row r="170" spans="1:11" ht="20.100000000000001" customHeight="1" x14ac:dyDescent="0.25">
      <c r="A170" s="13"/>
      <c r="B170" s="21"/>
      <c r="C170" s="27"/>
      <c r="D170" s="56" t="s">
        <v>219</v>
      </c>
      <c r="E170" s="7">
        <f>+'[1]afectados ingresos'!J61</f>
        <v>30000</v>
      </c>
      <c r="F170" s="57"/>
      <c r="G170" s="58"/>
      <c r="H170" s="40"/>
    </row>
    <row r="171" spans="1:11" ht="20.100000000000001" customHeight="1" x14ac:dyDescent="0.25">
      <c r="A171" s="13"/>
      <c r="B171" s="21"/>
      <c r="C171" s="27"/>
      <c r="D171" s="72" t="s">
        <v>240</v>
      </c>
      <c r="E171" s="7">
        <f>+'[1]afectados ingresos'!J62</f>
        <v>30000</v>
      </c>
      <c r="F171" s="57"/>
      <c r="G171" s="58"/>
      <c r="H171" s="40"/>
    </row>
    <row r="172" spans="1:11" ht="20.100000000000001" customHeight="1" x14ac:dyDescent="0.25">
      <c r="A172" s="13"/>
      <c r="B172" s="21"/>
      <c r="C172" s="27" t="s">
        <v>72</v>
      </c>
      <c r="D172" s="56" t="s">
        <v>216</v>
      </c>
      <c r="E172" s="7"/>
      <c r="F172" s="63">
        <f>+[1]sec.88!$E$169</f>
        <v>10000</v>
      </c>
      <c r="G172" s="58"/>
      <c r="H172" s="40"/>
    </row>
    <row r="173" spans="1:11" ht="20.100000000000001" customHeight="1" x14ac:dyDescent="0.25">
      <c r="A173" s="13"/>
      <c r="B173" s="21"/>
      <c r="C173" s="27"/>
      <c r="D173" s="55" t="s">
        <v>178</v>
      </c>
      <c r="E173" s="7"/>
      <c r="F173" s="57"/>
      <c r="G173" s="58"/>
      <c r="H173" s="40"/>
    </row>
    <row r="174" spans="1:11" ht="20.100000000000001" customHeight="1" x14ac:dyDescent="0.25">
      <c r="A174" s="14">
        <v>78</v>
      </c>
      <c r="B174" s="25" t="s">
        <v>25</v>
      </c>
      <c r="C174" s="25" t="s">
        <v>25</v>
      </c>
      <c r="D174" s="25" t="s">
        <v>187</v>
      </c>
      <c r="E174" s="5"/>
      <c r="F174" s="59"/>
      <c r="G174" s="59"/>
      <c r="H174" s="41">
        <f>+G175</f>
        <v>344117</v>
      </c>
    </row>
    <row r="175" spans="1:11" ht="20.100000000000001" customHeight="1" x14ac:dyDescent="0.25">
      <c r="A175" s="13" t="s">
        <v>25</v>
      </c>
      <c r="B175" s="21">
        <v>789</v>
      </c>
      <c r="C175" s="27" t="s">
        <v>25</v>
      </c>
      <c r="D175" s="46" t="s">
        <v>188</v>
      </c>
      <c r="E175" s="7"/>
      <c r="F175" s="57"/>
      <c r="G175" s="64">
        <f>+[1]sec.88!$E$172</f>
        <v>344117</v>
      </c>
      <c r="H175" s="40"/>
    </row>
    <row r="176" spans="1:11" ht="20.100000000000001" customHeight="1" x14ac:dyDescent="0.25">
      <c r="A176" s="14">
        <v>79</v>
      </c>
      <c r="B176" s="25" t="s">
        <v>25</v>
      </c>
      <c r="C176" s="25" t="s">
        <v>25</v>
      </c>
      <c r="D176" s="25" t="s">
        <v>2</v>
      </c>
      <c r="E176" s="5"/>
      <c r="F176" s="59"/>
      <c r="G176" s="59"/>
      <c r="H176" s="41">
        <f>SUM(G177:G184)</f>
        <v>8038441</v>
      </c>
      <c r="K176" s="20">
        <f>545820+592632+1042506</f>
        <v>2180958</v>
      </c>
    </row>
    <row r="177" spans="1:13" ht="20.100000000000001" customHeight="1" x14ac:dyDescent="0.25">
      <c r="A177" s="13" t="s">
        <v>25</v>
      </c>
      <c r="B177" s="21">
        <v>791</v>
      </c>
      <c r="C177" s="27" t="s">
        <v>25</v>
      </c>
      <c r="D177" s="46" t="s">
        <v>11</v>
      </c>
      <c r="E177" s="7"/>
      <c r="F177" s="57"/>
      <c r="G177" s="64">
        <f>+[1]sec.88!$E$177</f>
        <v>3092865</v>
      </c>
      <c r="H177" s="40"/>
    </row>
    <row r="178" spans="1:13" ht="20.100000000000001" hidden="1" customHeight="1" x14ac:dyDescent="0.25">
      <c r="A178" s="13"/>
      <c r="B178" s="21"/>
      <c r="C178" s="27"/>
      <c r="D178" s="49" t="s">
        <v>218</v>
      </c>
      <c r="E178" s="7"/>
      <c r="F178" s="57"/>
      <c r="G178" s="64"/>
      <c r="H178" s="40"/>
    </row>
    <row r="179" spans="1:13" ht="20.100000000000001" customHeight="1" x14ac:dyDescent="0.25">
      <c r="A179" s="13"/>
      <c r="B179" s="21">
        <v>792</v>
      </c>
      <c r="C179" s="27" t="s">
        <v>25</v>
      </c>
      <c r="D179" s="46" t="s">
        <v>196</v>
      </c>
      <c r="E179" s="7"/>
      <c r="F179" s="57"/>
      <c r="G179" s="64">
        <f>+[1]sec.88!$E$179</f>
        <v>674767</v>
      </c>
      <c r="H179" s="40"/>
    </row>
    <row r="180" spans="1:13" ht="20.100000000000001" customHeight="1" x14ac:dyDescent="0.25">
      <c r="A180" s="13"/>
      <c r="B180" s="21">
        <v>793</v>
      </c>
      <c r="C180" s="27"/>
      <c r="D180" s="46" t="s">
        <v>229</v>
      </c>
      <c r="E180" s="7"/>
      <c r="F180" s="57"/>
      <c r="G180" s="64">
        <f>+[1]sec.88!$E$180</f>
        <v>900000</v>
      </c>
      <c r="H180" s="40"/>
    </row>
    <row r="181" spans="1:13" ht="20.100000000000001" customHeight="1" x14ac:dyDescent="0.25">
      <c r="A181" s="13"/>
      <c r="B181" s="21">
        <v>795</v>
      </c>
      <c r="C181" s="27" t="s">
        <v>25</v>
      </c>
      <c r="D181" s="46" t="s">
        <v>217</v>
      </c>
      <c r="E181" s="7"/>
      <c r="F181" s="57"/>
      <c r="G181" s="64">
        <f>+[1]sec.88!$E$181</f>
        <v>301428</v>
      </c>
      <c r="H181" s="40"/>
    </row>
    <row r="182" spans="1:13" ht="20.100000000000001" customHeight="1" x14ac:dyDescent="0.25">
      <c r="A182" s="13"/>
      <c r="B182" s="21">
        <v>796</v>
      </c>
      <c r="C182" s="27"/>
      <c r="D182" s="46" t="s">
        <v>230</v>
      </c>
      <c r="E182" s="7"/>
      <c r="F182" s="57"/>
      <c r="G182" s="64">
        <f>SUM(F183:F188)</f>
        <v>3069381</v>
      </c>
      <c r="H182" s="40"/>
    </row>
    <row r="183" spans="1:13" ht="20.100000000000001" customHeight="1" x14ac:dyDescent="0.25">
      <c r="A183" s="13"/>
      <c r="B183" s="21"/>
      <c r="C183" s="27" t="s">
        <v>66</v>
      </c>
      <c r="D183" s="46" t="s">
        <v>231</v>
      </c>
      <c r="E183" s="7"/>
      <c r="F183" s="63">
        <f>+[1]sec.88!E183</f>
        <v>1299373</v>
      </c>
      <c r="G183" s="64"/>
      <c r="H183" s="40"/>
    </row>
    <row r="184" spans="1:13" ht="20.100000000000001" customHeight="1" x14ac:dyDescent="0.25">
      <c r="A184" s="13"/>
      <c r="B184" s="21"/>
      <c r="C184" s="27" t="s">
        <v>67</v>
      </c>
      <c r="D184" s="46" t="s">
        <v>232</v>
      </c>
      <c r="E184" s="7"/>
      <c r="F184" s="63">
        <f>+[1]sec.88!E184</f>
        <v>32587</v>
      </c>
      <c r="G184" s="64"/>
      <c r="H184" s="40"/>
    </row>
    <row r="185" spans="1:13" ht="20.100000000000001" customHeight="1" x14ac:dyDescent="0.25">
      <c r="A185" s="13"/>
      <c r="B185" s="21"/>
      <c r="C185" s="27" t="s">
        <v>72</v>
      </c>
      <c r="D185" s="46" t="s">
        <v>233</v>
      </c>
      <c r="E185" s="7"/>
      <c r="F185" s="63">
        <f>+[1]sec.88!E185</f>
        <v>83635</v>
      </c>
      <c r="G185" s="64"/>
      <c r="H185" s="40"/>
    </row>
    <row r="186" spans="1:13" ht="20.100000000000001" customHeight="1" x14ac:dyDescent="0.25">
      <c r="A186" s="13"/>
      <c r="B186" s="21"/>
      <c r="C186" s="27" t="s">
        <v>76</v>
      </c>
      <c r="D186" s="46" t="s">
        <v>234</v>
      </c>
      <c r="E186" s="7"/>
      <c r="F186" s="63">
        <f>+[1]sec.88!E186</f>
        <v>227413</v>
      </c>
      <c r="G186" s="64"/>
      <c r="H186" s="40"/>
    </row>
    <row r="187" spans="1:13" ht="20.100000000000001" customHeight="1" x14ac:dyDescent="0.25">
      <c r="A187" s="13"/>
      <c r="B187" s="21"/>
      <c r="C187" s="27" t="s">
        <v>73</v>
      </c>
      <c r="D187" s="46" t="s">
        <v>235</v>
      </c>
      <c r="E187" s="7"/>
      <c r="F187" s="63">
        <f>+[1]sec.88!E187</f>
        <v>1319507</v>
      </c>
      <c r="G187" s="64"/>
      <c r="H187" s="40"/>
    </row>
    <row r="188" spans="1:13" ht="20.100000000000001" customHeight="1" x14ac:dyDescent="0.25">
      <c r="A188" s="13"/>
      <c r="B188" s="21"/>
      <c r="C188" s="27" t="s">
        <v>74</v>
      </c>
      <c r="D188" s="46" t="s">
        <v>236</v>
      </c>
      <c r="E188" s="7"/>
      <c r="F188" s="63">
        <f>+[1]sec.88!E188</f>
        <v>106866</v>
      </c>
      <c r="G188" s="64"/>
      <c r="H188" s="40"/>
    </row>
    <row r="189" spans="1:13" ht="20.100000000000001" customHeight="1" x14ac:dyDescent="0.25">
      <c r="A189" s="32" t="s">
        <v>25</v>
      </c>
      <c r="B189" s="25" t="s">
        <v>25</v>
      </c>
      <c r="C189" s="25" t="s">
        <v>25</v>
      </c>
      <c r="D189" s="26" t="s">
        <v>26</v>
      </c>
      <c r="E189" s="5"/>
      <c r="F189" s="59"/>
      <c r="G189" s="59"/>
      <c r="H189" s="41">
        <f>SUM(H138:H183)</f>
        <v>22558913</v>
      </c>
    </row>
    <row r="190" spans="1:13" ht="20.100000000000001" customHeight="1" x14ac:dyDescent="0.25">
      <c r="A190" s="32" t="s">
        <v>25</v>
      </c>
      <c r="B190" s="25" t="s">
        <v>25</v>
      </c>
      <c r="C190" s="25" t="s">
        <v>25</v>
      </c>
      <c r="D190" s="26" t="s">
        <v>27</v>
      </c>
      <c r="E190" s="5"/>
      <c r="F190" s="59"/>
      <c r="G190" s="59"/>
      <c r="H190" s="41">
        <f>+H189</f>
        <v>22558913</v>
      </c>
      <c r="M190" s="38" t="e">
        <f>+H176+#REF!</f>
        <v>#REF!</v>
      </c>
    </row>
    <row r="191" spans="1:13" ht="20.100000000000001" customHeight="1" x14ac:dyDescent="0.25">
      <c r="A191" s="33" t="s">
        <v>25</v>
      </c>
      <c r="B191" s="34" t="s">
        <v>25</v>
      </c>
      <c r="C191" s="34" t="s">
        <v>25</v>
      </c>
      <c r="D191" s="35" t="s">
        <v>28</v>
      </c>
      <c r="E191" s="11"/>
      <c r="F191" s="62"/>
      <c r="G191" s="62"/>
      <c r="H191" s="44">
        <f>+H190+H135</f>
        <v>122012952</v>
      </c>
    </row>
    <row r="192" spans="1:13" ht="20.100000000000001" customHeight="1" x14ac:dyDescent="0.25">
      <c r="A192" s="12"/>
      <c r="B192" s="21"/>
      <c r="C192" s="22"/>
      <c r="D192" s="2" t="s">
        <v>145</v>
      </c>
      <c r="E192" s="3"/>
      <c r="F192" s="61"/>
      <c r="G192" s="58"/>
      <c r="H192" s="40"/>
    </row>
    <row r="193" spans="1:11" ht="20.100000000000001" customHeight="1" x14ac:dyDescent="0.25">
      <c r="A193" s="17"/>
      <c r="B193" s="21"/>
      <c r="C193" s="22"/>
      <c r="D193" s="2" t="s">
        <v>146</v>
      </c>
      <c r="E193" s="3"/>
      <c r="F193" s="61"/>
      <c r="G193" s="58"/>
      <c r="H193" s="40"/>
    </row>
    <row r="194" spans="1:11" ht="20.100000000000001" customHeight="1" x14ac:dyDescent="0.25">
      <c r="A194" s="14">
        <v>83</v>
      </c>
      <c r="B194" s="25" t="s">
        <v>25</v>
      </c>
      <c r="C194" s="25" t="s">
        <v>25</v>
      </c>
      <c r="D194" s="25" t="s">
        <v>147</v>
      </c>
      <c r="E194" s="5"/>
      <c r="F194" s="59"/>
      <c r="G194" s="59"/>
      <c r="H194" s="41">
        <f>+G195</f>
        <v>100000</v>
      </c>
    </row>
    <row r="195" spans="1:11" ht="20.100000000000001" customHeight="1" x14ac:dyDescent="0.25">
      <c r="A195" s="13" t="s">
        <v>25</v>
      </c>
      <c r="B195" s="21">
        <v>830</v>
      </c>
      <c r="C195" s="27" t="s">
        <v>25</v>
      </c>
      <c r="D195" s="46" t="s">
        <v>148</v>
      </c>
      <c r="E195" s="7"/>
      <c r="F195" s="57"/>
      <c r="G195" s="64">
        <f>+[1]sec.88!$E$190</f>
        <v>100000</v>
      </c>
      <c r="H195" s="40"/>
    </row>
    <row r="196" spans="1:11" ht="20.100000000000001" hidden="1" customHeight="1" x14ac:dyDescent="0.25">
      <c r="A196" s="14">
        <v>87</v>
      </c>
      <c r="B196" s="25" t="s">
        <v>25</v>
      </c>
      <c r="C196" s="25" t="s">
        <v>25</v>
      </c>
      <c r="D196" s="25" t="s">
        <v>181</v>
      </c>
      <c r="E196" s="5"/>
      <c r="F196" s="59"/>
      <c r="G196" s="59"/>
      <c r="H196" s="41">
        <f>+G197</f>
        <v>-3.0000001192092896E-2</v>
      </c>
    </row>
    <row r="197" spans="1:11" ht="20.100000000000001" hidden="1" customHeight="1" x14ac:dyDescent="0.25">
      <c r="A197" s="13"/>
      <c r="B197" s="21">
        <v>870</v>
      </c>
      <c r="C197" s="27" t="s">
        <v>25</v>
      </c>
      <c r="D197" s="46" t="s">
        <v>179</v>
      </c>
      <c r="E197" s="7"/>
      <c r="F197" s="57"/>
      <c r="G197" s="58">
        <f>+F198</f>
        <v>-3.0000001192092896E-2</v>
      </c>
      <c r="H197" s="40"/>
    </row>
    <row r="198" spans="1:11" ht="20.100000000000001" hidden="1" customHeight="1" x14ac:dyDescent="0.25">
      <c r="A198" s="13"/>
      <c r="B198" s="21"/>
      <c r="C198" s="27" t="s">
        <v>66</v>
      </c>
      <c r="D198" s="46" t="s">
        <v>180</v>
      </c>
      <c r="E198" s="7"/>
      <c r="F198" s="57">
        <f>+[2]sec.88!$E$185</f>
        <v>-3.0000001192092896E-2</v>
      </c>
      <c r="G198" s="58"/>
      <c r="H198" s="40"/>
    </row>
    <row r="199" spans="1:11" ht="20.100000000000001" customHeight="1" x14ac:dyDescent="0.25">
      <c r="A199" s="32" t="s">
        <v>25</v>
      </c>
      <c r="B199" s="25" t="s">
        <v>25</v>
      </c>
      <c r="C199" s="25" t="s">
        <v>25</v>
      </c>
      <c r="D199" s="26" t="s">
        <v>149</v>
      </c>
      <c r="E199" s="5"/>
      <c r="F199" s="59"/>
      <c r="G199" s="59"/>
      <c r="H199" s="41">
        <f>SUM(H194:H197)</f>
        <v>99999.969999998808</v>
      </c>
    </row>
    <row r="200" spans="1:11" ht="20.100000000000001" customHeight="1" thickBot="1" x14ac:dyDescent="0.3">
      <c r="A200" s="32" t="s">
        <v>25</v>
      </c>
      <c r="B200" s="25" t="s">
        <v>25</v>
      </c>
      <c r="C200" s="25" t="s">
        <v>25</v>
      </c>
      <c r="D200" s="26" t="s">
        <v>29</v>
      </c>
      <c r="E200" s="5"/>
      <c r="F200" s="26"/>
      <c r="G200" s="26"/>
      <c r="H200" s="41">
        <f>+H199</f>
        <v>99999.969999998808</v>
      </c>
      <c r="K200" s="38">
        <f>+H201-108706352</f>
        <v>13406599.969999999</v>
      </c>
    </row>
    <row r="201" spans="1:11" ht="30" customHeight="1" x14ac:dyDescent="0.25">
      <c r="A201" s="16" t="s">
        <v>25</v>
      </c>
      <c r="B201" s="50" t="s">
        <v>25</v>
      </c>
      <c r="C201" s="50" t="s">
        <v>25</v>
      </c>
      <c r="D201" s="51" t="s">
        <v>30</v>
      </c>
      <c r="E201" s="52"/>
      <c r="F201" s="53"/>
      <c r="G201" s="53"/>
      <c r="H201" s="54">
        <f>+H200+H191</f>
        <v>122112951.97</v>
      </c>
      <c r="J201" s="38"/>
    </row>
    <row r="202" spans="1:11" x14ac:dyDescent="0.25">
      <c r="H202" s="37"/>
    </row>
    <row r="204" spans="1:11" x14ac:dyDescent="0.25">
      <c r="H204" s="37"/>
    </row>
  </sheetData>
  <phoneticPr fontId="0" type="noConversion"/>
  <printOptions horizontalCentered="1"/>
  <pageMargins left="1.1023622047244095" right="1.1023622047244095" top="1.299212598425197" bottom="1.1023622047244095" header="0" footer="0"/>
  <pageSetup paperSize="9" scale="58" orientation="portrait" r:id="rId1"/>
  <headerFooter alignWithMargins="0"/>
  <rowBreaks count="4" manualBreakCount="4">
    <brk id="54" max="7" man="1"/>
    <brk id="107" max="7" man="1"/>
    <brk id="160" max="7" man="1"/>
    <brk id="2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 LIBRO</vt:lpstr>
      <vt:lpstr>'INGRESOS LIBRO'!Área_de_impresión</vt:lpstr>
      <vt:lpstr>'INGRESOS LIBRO'!Títulos_a_imprimir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presing</dc:title>
  <dc:subject>presupuesto de ingresos 1996</dc:subject>
  <dc:creator>Presupuestos</dc:creator>
  <cp:lastModifiedBy>Pérez Mardones, Carlos</cp:lastModifiedBy>
  <cp:lastPrinted>2021-12-01T16:21:51Z</cp:lastPrinted>
  <dcterms:created xsi:type="dcterms:W3CDTF">1997-10-21T10:22:48Z</dcterms:created>
  <dcterms:modified xsi:type="dcterms:W3CDTF">2022-02-16T11:05:49Z</dcterms:modified>
</cp:coreProperties>
</file>