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zmarc\Desktop\"/>
    </mc:Choice>
  </mc:AlternateContent>
  <bookViews>
    <workbookView xWindow="0" yWindow="0" windowWidth="28800" windowHeight="12885"/>
  </bookViews>
  <sheets>
    <sheet name="CompI-Art. 18-19" sheetId="1" r:id="rId1"/>
  </sheets>
  <externalReferences>
    <externalReference r:id="rId2"/>
    <externalReference r:id="rId3"/>
  </externalReferences>
  <definedNames>
    <definedName name="_xlnm.Print_Area" localSheetId="0">'CompI-Art. 18-19'!$A$2:$E$32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 s="1"/>
  <c r="C29" i="1"/>
  <c r="C28" i="1" s="1"/>
  <c r="C30" i="1" s="1"/>
  <c r="E27" i="1"/>
  <c r="D27" i="1"/>
  <c r="C27" i="1"/>
  <c r="D26" i="1"/>
  <c r="E26" i="1" s="1"/>
  <c r="C26" i="1"/>
  <c r="E23" i="1"/>
  <c r="D23" i="1"/>
  <c r="C23" i="1"/>
  <c r="D22" i="1"/>
  <c r="E22" i="1" s="1"/>
  <c r="C22" i="1"/>
  <c r="D21" i="1"/>
  <c r="E21" i="1" s="1"/>
  <c r="C21" i="1"/>
  <c r="D20" i="1"/>
  <c r="C20" i="1"/>
  <c r="E20" i="1" s="1"/>
  <c r="E19" i="1"/>
  <c r="D19" i="1"/>
  <c r="C19" i="1"/>
  <c r="D18" i="1"/>
  <c r="D16" i="1"/>
  <c r="C16" i="1"/>
  <c r="E16" i="1" s="1"/>
  <c r="E15" i="1"/>
  <c r="D15" i="1"/>
  <c r="C15" i="1"/>
  <c r="D14" i="1"/>
  <c r="D13" i="1"/>
  <c r="E13" i="1" s="1"/>
  <c r="C13" i="1"/>
  <c r="D12" i="1"/>
  <c r="C12" i="1"/>
  <c r="E12" i="1" s="1"/>
  <c r="E11" i="1"/>
  <c r="D11" i="1"/>
  <c r="C11" i="1"/>
  <c r="D10" i="1"/>
  <c r="D9" i="1"/>
  <c r="E9" i="1" s="1"/>
  <c r="C9" i="1"/>
  <c r="D8" i="1"/>
  <c r="C8" i="1"/>
  <c r="E8" i="1" s="1"/>
  <c r="E7" i="1"/>
  <c r="D7" i="1"/>
  <c r="C7" i="1"/>
  <c r="D6" i="1"/>
  <c r="E6" i="1" s="1"/>
  <c r="C6" i="1"/>
  <c r="C5" i="1"/>
  <c r="E10" i="1" l="1"/>
  <c r="D17" i="1"/>
  <c r="E17" i="1" s="1"/>
  <c r="D5" i="1"/>
  <c r="E5" i="1" s="1"/>
  <c r="D24" i="1"/>
  <c r="D28" i="1"/>
  <c r="C10" i="1"/>
  <c r="C14" i="1"/>
  <c r="C17" i="1" s="1"/>
  <c r="C18" i="1"/>
  <c r="C24" i="1" s="1"/>
  <c r="C25" i="1" s="1"/>
  <c r="C31" i="1" s="1"/>
  <c r="E24" i="1" l="1"/>
  <c r="D25" i="1"/>
  <c r="E25" i="1" s="1"/>
  <c r="E28" i="1"/>
  <c r="D30" i="1"/>
  <c r="E14" i="1"/>
  <c r="E18" i="1"/>
  <c r="D31" i="1" l="1"/>
  <c r="E31" i="1" s="1"/>
  <c r="E30" i="1"/>
</calcChain>
</file>

<file path=xl/sharedStrings.xml><?xml version="1.0" encoding="utf-8"?>
<sst xmlns="http://schemas.openxmlformats.org/spreadsheetml/2006/main" count="31" uniqueCount="31">
  <si>
    <t>Estado de Ingresos. Comparación 2018/2019 por Capítulos y Artículos</t>
  </si>
  <si>
    <t>CAP.</t>
  </si>
  <si>
    <t>DENOMINACIÓN</t>
  </si>
  <si>
    <t>INC. %</t>
  </si>
  <si>
    <t>Tasas, precios públicos y otros ingresos</t>
  </si>
  <si>
    <t>31    Precios públicos</t>
  </si>
  <si>
    <t>32    Otros ingresos de prestación de servicios</t>
  </si>
  <si>
    <t>33    Venta de bienes</t>
  </si>
  <si>
    <t>39    Otros ingresos</t>
  </si>
  <si>
    <t>Transferencias corrientes</t>
  </si>
  <si>
    <t xml:space="preserve">45    Comunidades Autónomas </t>
  </si>
  <si>
    <t>46    Corporaciones locales</t>
  </si>
  <si>
    <t>47    Empresas privadas</t>
  </si>
  <si>
    <t>Ingresos patrimoniales</t>
  </si>
  <si>
    <t>54    Rentas de bienes inmuebles</t>
  </si>
  <si>
    <t>55    Productos de concesiones</t>
  </si>
  <si>
    <t>Total operaciones corrientes</t>
  </si>
  <si>
    <t>Transferencias de capital</t>
  </si>
  <si>
    <t>70    Administración del Estado</t>
  </si>
  <si>
    <t>74    Empresas públicas y otros entes públicos</t>
  </si>
  <si>
    <t>75    Comunidades Autónomas</t>
  </si>
  <si>
    <t>78    Familias e Instituciones sin fines de lucro</t>
  </si>
  <si>
    <t>79    Exterior</t>
  </si>
  <si>
    <t>Total operaciones de capital</t>
  </si>
  <si>
    <t>Total operaciones no financieras</t>
  </si>
  <si>
    <t>Activos financieros</t>
  </si>
  <si>
    <t>83    Reintegro de préstamos concedidos</t>
  </si>
  <si>
    <t>Pasivos financieros</t>
  </si>
  <si>
    <t xml:space="preserve">91     Préstamos recibidos en moneda nacional </t>
  </si>
  <si>
    <t>Total operaciones financieras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</si>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</sst>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.00_ ;\-#,##0.00\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1F497D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3"/>
      </bottom>
      <diagonal/>
    </border>
    <border>
      <left/>
      <right/>
      <top style="thin">
        <color theme="4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4"/>
      </bottom>
      <diagonal/>
    </border>
    <border>
      <left/>
      <right style="thin">
        <color theme="4"/>
      </right>
      <top style="medium">
        <color theme="3"/>
      </top>
      <bottom style="thin">
        <color theme="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5" applyNumberFormat="0" applyProtection="0">
      <alignment horizontal="center"/>
    </xf>
    <xf numFmtId="0" fontId="3" fillId="4" borderId="8" applyNumberFormat="0" applyBorder="0" applyAlignment="0" applyProtection="0">
      <alignment horizontal="center"/>
    </xf>
    <xf numFmtId="0" fontId="2" fillId="6" borderId="11" applyNumberFormat="0" applyProtection="0">
      <alignment horizontal="center"/>
    </xf>
    <xf numFmtId="0" fontId="4" fillId="0" borderId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2" fontId="6" fillId="0" borderId="0" xfId="0" applyNumberFormat="1" applyFont="1"/>
    <xf numFmtId="0" fontId="2" fillId="2" borderId="2" xfId="3" applyFont="1" applyFill="1" applyBorder="1" applyAlignment="1">
      <alignment horizontal="center"/>
    </xf>
    <xf numFmtId="0" fontId="2" fillId="2" borderId="3" xfId="3" applyFont="1" applyBorder="1">
      <alignment horizontal="center"/>
    </xf>
    <xf numFmtId="0" fontId="2" fillId="2" borderId="4" xfId="3" applyFont="1" applyFill="1" applyBorder="1" applyAlignment="1">
      <alignment horizontal="center"/>
    </xf>
    <xf numFmtId="0" fontId="3" fillId="3" borderId="6" xfId="4" applyFont="1" applyFill="1" applyBorder="1" applyAlignment="1">
      <alignment horizontal="center"/>
    </xf>
    <xf numFmtId="49" fontId="3" fillId="3" borderId="5" xfId="4" applyNumberFormat="1" applyFont="1" applyBorder="1">
      <alignment horizontal="center"/>
    </xf>
    <xf numFmtId="41" fontId="3" fillId="3" borderId="5" xfId="4" applyNumberFormat="1" applyFont="1" applyBorder="1">
      <alignment horizontal="center"/>
    </xf>
    <xf numFmtId="164" fontId="3" fillId="3" borderId="7" xfId="4" applyNumberFormat="1" applyFont="1" applyFill="1" applyBorder="1" applyAlignment="1">
      <alignment horizontal="center"/>
    </xf>
    <xf numFmtId="0" fontId="7" fillId="0" borderId="0" xfId="0" applyFont="1"/>
    <xf numFmtId="3" fontId="8" fillId="0" borderId="0" xfId="0" applyNumberFormat="1" applyFont="1"/>
    <xf numFmtId="0" fontId="3" fillId="4" borderId="9" xfId="5" applyFont="1" applyFill="1" applyBorder="1" applyAlignment="1">
      <alignment horizontal="center"/>
    </xf>
    <xf numFmtId="0" fontId="6" fillId="5" borderId="0" xfId="0" applyFont="1" applyFill="1" applyBorder="1"/>
    <xf numFmtId="41" fontId="1" fillId="5" borderId="0" xfId="2" applyFont="1" applyFill="1" applyBorder="1"/>
    <xf numFmtId="164" fontId="3" fillId="4" borderId="10" xfId="1" applyNumberFormat="1" applyFont="1" applyFill="1" applyBorder="1" applyAlignment="1">
      <alignment horizontal="center"/>
    </xf>
    <xf numFmtId="41" fontId="6" fillId="0" borderId="0" xfId="0" applyNumberFormat="1" applyFont="1"/>
    <xf numFmtId="41" fontId="6" fillId="5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0" fontId="3" fillId="3" borderId="5" xfId="4" applyFont="1" applyBorder="1">
      <alignment horizontal="center"/>
    </xf>
    <xf numFmtId="49" fontId="7" fillId="0" borderId="0" xfId="0" applyNumberFormat="1" applyFont="1"/>
    <xf numFmtId="164" fontId="3" fillId="4" borderId="10" xfId="1" quotePrefix="1" applyNumberFormat="1" applyFont="1" applyFill="1" applyBorder="1" applyAlignment="1">
      <alignment horizontal="center"/>
    </xf>
    <xf numFmtId="0" fontId="2" fillId="6" borderId="12" xfId="6" applyFont="1" applyFill="1" applyBorder="1" applyAlignment="1">
      <alignment horizontal="center"/>
    </xf>
    <xf numFmtId="0" fontId="10" fillId="6" borderId="13" xfId="6" applyFont="1" applyBorder="1">
      <alignment horizontal="center"/>
    </xf>
    <xf numFmtId="41" fontId="10" fillId="6" borderId="13" xfId="6" applyNumberFormat="1" applyFont="1" applyBorder="1">
      <alignment horizontal="center"/>
    </xf>
    <xf numFmtId="164" fontId="10" fillId="6" borderId="14" xfId="6" applyNumberFormat="1" applyFont="1" applyFill="1" applyBorder="1" applyAlignment="1">
      <alignment horizontal="center"/>
    </xf>
    <xf numFmtId="49" fontId="11" fillId="5" borderId="0" xfId="7" applyNumberFormat="1" applyFont="1" applyFill="1"/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Millares" xfId="1" builtinId="3"/>
    <cellStyle name="Millares [0]" xfId="2" builtinId="6"/>
    <cellStyle name="Normal" xfId="0" builtinId="0"/>
    <cellStyle name="Normal 2 2" xfId="7"/>
    <cellStyle name="P2010-Encabezado" xfId="3"/>
    <cellStyle name="P2010-Primera Columna" xfId="5"/>
    <cellStyle name="P2010-SubTotales" xfId="4"/>
    <cellStyle name="P2010-Totale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18\trabajo%20excel\CUADROS%20RESUMEN%20P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19\trabajo%20excel\CUADROS%20RESUMEN%20P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GRESCAP"/>
      <sheetName val="GTOS-ING ART."/>
      <sheetName val="Ing-origenfond."/>
      <sheetName val="Gtosprog"/>
      <sheetName val="resumenufgycap"/>
    </sheetNames>
    <sheetDataSet>
      <sheetData sheetId="0"/>
      <sheetData sheetId="1">
        <row r="5">
          <cell r="C5">
            <v>12318875</v>
          </cell>
        </row>
        <row r="6">
          <cell r="C6">
            <v>5276742</v>
          </cell>
        </row>
        <row r="7">
          <cell r="C7">
            <v>256600</v>
          </cell>
        </row>
        <row r="8">
          <cell r="C8">
            <v>2442374</v>
          </cell>
        </row>
        <row r="10">
          <cell r="C10">
            <v>71422963</v>
          </cell>
        </row>
        <row r="11">
          <cell r="C11">
            <v>240500</v>
          </cell>
        </row>
        <row r="12">
          <cell r="C12">
            <v>1671000</v>
          </cell>
        </row>
        <row r="14">
          <cell r="C14">
            <v>400000</v>
          </cell>
        </row>
        <row r="15">
          <cell r="C15">
            <v>140000</v>
          </cell>
        </row>
        <row r="18">
          <cell r="C18">
            <v>4084186</v>
          </cell>
        </row>
        <row r="19">
          <cell r="C19">
            <v>764336</v>
          </cell>
        </row>
        <row r="20">
          <cell r="C20">
            <v>3426415</v>
          </cell>
        </row>
        <row r="21">
          <cell r="C21">
            <v>76653</v>
          </cell>
        </row>
        <row r="22">
          <cell r="C22">
            <v>5237958</v>
          </cell>
        </row>
        <row r="25">
          <cell r="C25">
            <v>100000</v>
          </cell>
        </row>
        <row r="27">
          <cell r="C27">
            <v>847750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GRESCAP"/>
      <sheetName val="GTOS-ING ART."/>
      <sheetName val="Ing-origenfond."/>
      <sheetName val="Gtosprog"/>
      <sheetName val="resumenufgycap"/>
    </sheetNames>
    <sheetDataSet>
      <sheetData sheetId="0">
        <row r="18">
          <cell r="C18">
            <v>70714048</v>
          </cell>
        </row>
      </sheetData>
      <sheetData sheetId="1">
        <row r="5">
          <cell r="C5">
            <v>11973106</v>
          </cell>
        </row>
        <row r="6">
          <cell r="C6">
            <v>4849644</v>
          </cell>
        </row>
        <row r="7">
          <cell r="C7">
            <v>260300</v>
          </cell>
        </row>
        <row r="8">
          <cell r="C8">
            <v>2418023</v>
          </cell>
        </row>
        <row r="10">
          <cell r="C10">
            <v>72123048.082500011</v>
          </cell>
        </row>
        <row r="11">
          <cell r="C11">
            <v>236000</v>
          </cell>
        </row>
        <row r="12">
          <cell r="C12">
            <v>1640000</v>
          </cell>
        </row>
        <row r="14">
          <cell r="C14">
            <v>400000</v>
          </cell>
        </row>
        <row r="15">
          <cell r="C15">
            <v>130000</v>
          </cell>
        </row>
        <row r="18">
          <cell r="C18">
            <v>6332629</v>
          </cell>
        </row>
        <row r="19">
          <cell r="C19">
            <v>118367</v>
          </cell>
        </row>
        <row r="20">
          <cell r="C20">
            <v>5448939</v>
          </cell>
        </row>
        <row r="21">
          <cell r="C21">
            <v>90706</v>
          </cell>
        </row>
        <row r="22">
          <cell r="C22">
            <v>5030958</v>
          </cell>
        </row>
        <row r="25">
          <cell r="C25">
            <v>100000</v>
          </cell>
        </row>
        <row r="27">
          <cell r="C27">
            <v>1614491</v>
          </cell>
        </row>
      </sheetData>
      <sheetData sheetId="2" refreshError="1"/>
      <sheetData sheetId="3">
        <row r="5">
          <cell r="C5">
            <v>70714048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view="pageBreakPreview" zoomScaleNormal="80" zoomScaleSheetLayoutView="100" zoomScalePageLayoutView="80" workbookViewId="0">
      <selection activeCell="J27" sqref="J27"/>
    </sheetView>
  </sheetViews>
  <sheetFormatPr baseColWidth="10" defaultColWidth="10.85546875" defaultRowHeight="15.95" customHeight="1" x14ac:dyDescent="0.25"/>
  <cols>
    <col min="1" max="1" width="6" style="37" customWidth="1"/>
    <col min="2" max="2" width="45.42578125" style="2" customWidth="1"/>
    <col min="3" max="4" width="17.7109375" style="3" customWidth="1"/>
    <col min="5" max="5" width="10.7109375" style="4" customWidth="1"/>
    <col min="6" max="6" width="17.28515625" style="2" customWidth="1"/>
    <col min="7" max="7" width="13.140625" style="3" customWidth="1"/>
    <col min="8" max="16384" width="10.85546875" style="2"/>
  </cols>
  <sheetData>
    <row r="2" spans="1:7" ht="15.95" customHeight="1" x14ac:dyDescent="0.3">
      <c r="A2" s="1" t="s">
        <v>0</v>
      </c>
    </row>
    <row r="4" spans="1:7" ht="30" customHeight="1" x14ac:dyDescent="0.25">
      <c r="A4" s="5" t="s">
        <v>1</v>
      </c>
      <c r="B4" s="6" t="s">
        <v>2</v>
      </c>
      <c r="C4" s="6">
        <v>2018</v>
      </c>
      <c r="D4" s="6">
        <v>2019</v>
      </c>
      <c r="E4" s="7" t="s">
        <v>3</v>
      </c>
    </row>
    <row r="5" spans="1:7" ht="20.100000000000001" customHeight="1" x14ac:dyDescent="0.25">
      <c r="A5" s="8">
        <v>3</v>
      </c>
      <c r="B5" s="9" t="s">
        <v>4</v>
      </c>
      <c r="C5" s="10">
        <f>SUM(C6:C9)</f>
        <v>20294591</v>
      </c>
      <c r="D5" s="10">
        <f>SUM(D6:D9)</f>
        <v>19501073</v>
      </c>
      <c r="E5" s="11">
        <f t="shared" ref="E5:E31" si="0">+(D5-C5)/C5*100</f>
        <v>-3.9099974963772368</v>
      </c>
      <c r="F5" s="12"/>
      <c r="G5" s="13"/>
    </row>
    <row r="6" spans="1:7" ht="20.100000000000001" customHeight="1" x14ac:dyDescent="0.25">
      <c r="A6" s="14"/>
      <c r="B6" s="15" t="s">
        <v>5</v>
      </c>
      <c r="C6" s="16">
        <f>+'[1]GTOS-ING ART.'!C5</f>
        <v>12318875</v>
      </c>
      <c r="D6" s="16">
        <f>+'[2]GTOS-ING ART.'!C5</f>
        <v>11973106</v>
      </c>
      <c r="E6" s="17">
        <f t="shared" si="0"/>
        <v>-2.8068228632890584</v>
      </c>
    </row>
    <row r="7" spans="1:7" ht="20.100000000000001" customHeight="1" x14ac:dyDescent="0.25">
      <c r="A7" s="14"/>
      <c r="B7" s="15" t="s">
        <v>6</v>
      </c>
      <c r="C7" s="16">
        <f>+'[1]GTOS-ING ART.'!C6</f>
        <v>5276742</v>
      </c>
      <c r="D7" s="16">
        <f>+'[2]GTOS-ING ART.'!C6</f>
        <v>4849644</v>
      </c>
      <c r="E7" s="17">
        <f t="shared" si="0"/>
        <v>-8.0939716211253074</v>
      </c>
    </row>
    <row r="8" spans="1:7" ht="20.100000000000001" customHeight="1" x14ac:dyDescent="0.25">
      <c r="A8" s="14"/>
      <c r="B8" s="15" t="s">
        <v>7</v>
      </c>
      <c r="C8" s="16">
        <f>+'[1]GTOS-ING ART.'!C7</f>
        <v>256600</v>
      </c>
      <c r="D8" s="16">
        <f>+'[2]GTOS-ING ART.'!C7</f>
        <v>260300</v>
      </c>
      <c r="E8" s="17">
        <f t="shared" si="0"/>
        <v>1.4419329696024943</v>
      </c>
    </row>
    <row r="9" spans="1:7" ht="20.100000000000001" customHeight="1" x14ac:dyDescent="0.25">
      <c r="A9" s="14"/>
      <c r="B9" s="15" t="s">
        <v>8</v>
      </c>
      <c r="C9" s="16">
        <f>+'[1]GTOS-ING ART.'!C8</f>
        <v>2442374</v>
      </c>
      <c r="D9" s="16">
        <f>+'[2]GTOS-ING ART.'!C8</f>
        <v>2418023</v>
      </c>
      <c r="E9" s="17">
        <f t="shared" si="0"/>
        <v>-0.99702175014964955</v>
      </c>
    </row>
    <row r="10" spans="1:7" ht="20.100000000000001" customHeight="1" x14ac:dyDescent="0.25">
      <c r="A10" s="8">
        <v>4</v>
      </c>
      <c r="B10" s="9" t="s">
        <v>9</v>
      </c>
      <c r="C10" s="10">
        <f>SUM(C11:C13)</f>
        <v>73334463</v>
      </c>
      <c r="D10" s="10">
        <f>SUM(D11:D13)</f>
        <v>73999048.082500011</v>
      </c>
      <c r="E10" s="11">
        <f t="shared" si="0"/>
        <v>0.90623842503627616</v>
      </c>
    </row>
    <row r="11" spans="1:7" ht="20.100000000000001" customHeight="1" x14ac:dyDescent="0.25">
      <c r="A11" s="14"/>
      <c r="B11" s="15" t="s">
        <v>10</v>
      </c>
      <c r="C11" s="16">
        <f>+'[1]GTOS-ING ART.'!C10</f>
        <v>71422963</v>
      </c>
      <c r="D11" s="16">
        <f>+'[2]GTOS-ING ART.'!C10</f>
        <v>72123048.082500011</v>
      </c>
      <c r="E11" s="17">
        <f t="shared" si="0"/>
        <v>0.98019607853570956</v>
      </c>
    </row>
    <row r="12" spans="1:7" ht="20.100000000000001" customHeight="1" x14ac:dyDescent="0.25">
      <c r="A12" s="14"/>
      <c r="B12" s="15" t="s">
        <v>11</v>
      </c>
      <c r="C12" s="16">
        <f>+'[1]GTOS-ING ART.'!C11</f>
        <v>240500</v>
      </c>
      <c r="D12" s="16">
        <f>+'[2]GTOS-ING ART.'!C11</f>
        <v>236000</v>
      </c>
      <c r="E12" s="17">
        <f t="shared" si="0"/>
        <v>-1.8711018711018712</v>
      </c>
      <c r="F12" s="18"/>
    </row>
    <row r="13" spans="1:7" ht="20.100000000000001" customHeight="1" x14ac:dyDescent="0.25">
      <c r="A13" s="14"/>
      <c r="B13" s="15" t="s">
        <v>12</v>
      </c>
      <c r="C13" s="16">
        <f>+'[1]GTOS-ING ART.'!C12</f>
        <v>1671000</v>
      </c>
      <c r="D13" s="16">
        <f>+'[2]GTOS-ING ART.'!C12</f>
        <v>1640000</v>
      </c>
      <c r="E13" s="17">
        <f t="shared" si="0"/>
        <v>-1.8551765409934171</v>
      </c>
    </row>
    <row r="14" spans="1:7" ht="20.100000000000001" customHeight="1" x14ac:dyDescent="0.25">
      <c r="A14" s="8">
        <v>5</v>
      </c>
      <c r="B14" s="9" t="s">
        <v>13</v>
      </c>
      <c r="C14" s="10">
        <f>SUM(C15:C16)</f>
        <v>540000</v>
      </c>
      <c r="D14" s="10">
        <f>SUM(D15:D16)</f>
        <v>530000</v>
      </c>
      <c r="E14" s="11">
        <f t="shared" si="0"/>
        <v>-1.8518518518518516</v>
      </c>
    </row>
    <row r="15" spans="1:7" ht="20.100000000000001" customHeight="1" x14ac:dyDescent="0.25">
      <c r="A15" s="14"/>
      <c r="B15" s="15" t="s">
        <v>14</v>
      </c>
      <c r="C15" s="16">
        <f>+'[1]GTOS-ING ART.'!C14</f>
        <v>400000</v>
      </c>
      <c r="D15" s="19">
        <f>+'[2]GTOS-ING ART.'!C14</f>
        <v>400000</v>
      </c>
      <c r="E15" s="17">
        <f t="shared" si="0"/>
        <v>0</v>
      </c>
      <c r="F15" s="20"/>
      <c r="G15" s="21"/>
    </row>
    <row r="16" spans="1:7" ht="20.100000000000001" customHeight="1" x14ac:dyDescent="0.25">
      <c r="A16" s="14"/>
      <c r="B16" s="15" t="s">
        <v>15</v>
      </c>
      <c r="C16" s="16">
        <f>+'[1]GTOS-ING ART.'!C15</f>
        <v>140000</v>
      </c>
      <c r="D16" s="19">
        <f>+'[2]GTOS-ING ART.'!C15</f>
        <v>130000</v>
      </c>
      <c r="E16" s="17">
        <f t="shared" si="0"/>
        <v>-7.1428571428571423</v>
      </c>
    </row>
    <row r="17" spans="1:10" ht="20.100000000000001" customHeight="1" x14ac:dyDescent="0.25">
      <c r="A17" s="8"/>
      <c r="B17" s="22" t="s">
        <v>16</v>
      </c>
      <c r="C17" s="10">
        <f>+C14+C10+C5</f>
        <v>94169054</v>
      </c>
      <c r="D17" s="10">
        <f>+D14+D10+D5</f>
        <v>94030121.082500011</v>
      </c>
      <c r="E17" s="11">
        <f t="shared" si="0"/>
        <v>-0.14753564106101061</v>
      </c>
    </row>
    <row r="18" spans="1:10" ht="20.100000000000001" customHeight="1" x14ac:dyDescent="0.25">
      <c r="A18" s="8">
        <v>7</v>
      </c>
      <c r="B18" s="9" t="s">
        <v>17</v>
      </c>
      <c r="C18" s="10">
        <f>SUM(C19:C23)</f>
        <v>13589548</v>
      </c>
      <c r="D18" s="10">
        <f>SUM(D19:D23)</f>
        <v>17021599</v>
      </c>
      <c r="E18" s="11">
        <f t="shared" si="0"/>
        <v>25.255078388184803</v>
      </c>
      <c r="F18" s="18"/>
    </row>
    <row r="19" spans="1:10" ht="20.100000000000001" customHeight="1" x14ac:dyDescent="0.25">
      <c r="A19" s="14"/>
      <c r="B19" s="15" t="s">
        <v>18</v>
      </c>
      <c r="C19" s="16">
        <f>+'[1]GTOS-ING ART.'!C18</f>
        <v>4084186</v>
      </c>
      <c r="D19" s="19">
        <f>+'[2]GTOS-ING ART.'!C18</f>
        <v>6332629</v>
      </c>
      <c r="E19" s="17">
        <f t="shared" si="0"/>
        <v>55.052414361148095</v>
      </c>
    </row>
    <row r="20" spans="1:10" ht="20.100000000000001" customHeight="1" x14ac:dyDescent="0.25">
      <c r="A20" s="14"/>
      <c r="B20" s="15" t="s">
        <v>19</v>
      </c>
      <c r="C20" s="16">
        <f>+'[1]GTOS-ING ART.'!C19</f>
        <v>764336</v>
      </c>
      <c r="D20" s="19">
        <f>+'[2]GTOS-ING ART.'!C19</f>
        <v>118367</v>
      </c>
      <c r="E20" s="17">
        <f t="shared" si="0"/>
        <v>-84.513747880513279</v>
      </c>
    </row>
    <row r="21" spans="1:10" ht="20.100000000000001" customHeight="1" x14ac:dyDescent="0.25">
      <c r="A21" s="14"/>
      <c r="B21" s="15" t="s">
        <v>20</v>
      </c>
      <c r="C21" s="16">
        <f>+'[1]GTOS-ING ART.'!C20</f>
        <v>3426415</v>
      </c>
      <c r="D21" s="19">
        <f>+'[2]GTOS-ING ART.'!C20</f>
        <v>5448939</v>
      </c>
      <c r="E21" s="17">
        <f t="shared" si="0"/>
        <v>59.027409114190775</v>
      </c>
      <c r="F21" s="23"/>
      <c r="G21" s="13"/>
    </row>
    <row r="22" spans="1:10" ht="20.100000000000001" customHeight="1" x14ac:dyDescent="0.25">
      <c r="A22" s="14"/>
      <c r="B22" s="15" t="s">
        <v>21</v>
      </c>
      <c r="C22" s="16">
        <f>+'[1]GTOS-ING ART.'!C21</f>
        <v>76653</v>
      </c>
      <c r="D22" s="19">
        <f>+'[2]GTOS-ING ART.'!C21</f>
        <v>90706</v>
      </c>
      <c r="E22" s="24">
        <f t="shared" si="0"/>
        <v>18.33326810431425</v>
      </c>
      <c r="F22" s="23"/>
      <c r="G22" s="13"/>
    </row>
    <row r="23" spans="1:10" ht="20.100000000000001" customHeight="1" x14ac:dyDescent="0.25">
      <c r="A23" s="14"/>
      <c r="B23" s="15" t="s">
        <v>22</v>
      </c>
      <c r="C23" s="16">
        <f>+'[1]GTOS-ING ART.'!C22</f>
        <v>5237958</v>
      </c>
      <c r="D23" s="19">
        <f>+'[2]GTOS-ING ART.'!C22</f>
        <v>5030958</v>
      </c>
      <c r="E23" s="17">
        <f t="shared" si="0"/>
        <v>-3.9519217221673029</v>
      </c>
    </row>
    <row r="24" spans="1:10" ht="20.100000000000001" customHeight="1" x14ac:dyDescent="0.25">
      <c r="A24" s="8"/>
      <c r="B24" s="22" t="s">
        <v>23</v>
      </c>
      <c r="C24" s="10">
        <f>+C18</f>
        <v>13589548</v>
      </c>
      <c r="D24" s="10">
        <f>+D18</f>
        <v>17021599</v>
      </c>
      <c r="E24" s="11">
        <f t="shared" si="0"/>
        <v>25.255078388184803</v>
      </c>
    </row>
    <row r="25" spans="1:10" ht="20.100000000000001" customHeight="1" x14ac:dyDescent="0.25">
      <c r="A25" s="8"/>
      <c r="B25" s="22" t="s">
        <v>24</v>
      </c>
      <c r="C25" s="10">
        <f>+C24+C17</f>
        <v>107758602</v>
      </c>
      <c r="D25" s="10">
        <f>+D24+D17</f>
        <v>111051720.08250001</v>
      </c>
      <c r="E25" s="11">
        <f t="shared" si="0"/>
        <v>3.0560141105950973</v>
      </c>
    </row>
    <row r="26" spans="1:10" ht="20.100000000000001" customHeight="1" x14ac:dyDescent="0.25">
      <c r="A26" s="8">
        <v>8</v>
      </c>
      <c r="B26" s="9" t="s">
        <v>25</v>
      </c>
      <c r="C26" s="10">
        <f>+C27</f>
        <v>100000</v>
      </c>
      <c r="D26" s="10">
        <f>+D27</f>
        <v>100000</v>
      </c>
      <c r="E26" s="11">
        <f t="shared" si="0"/>
        <v>0</v>
      </c>
    </row>
    <row r="27" spans="1:10" ht="20.100000000000001" customHeight="1" x14ac:dyDescent="0.25">
      <c r="A27" s="14"/>
      <c r="B27" s="15" t="s">
        <v>26</v>
      </c>
      <c r="C27" s="16">
        <f>+'[1]GTOS-ING ART.'!$C$25</f>
        <v>100000</v>
      </c>
      <c r="D27" s="19">
        <f>+'[2]GTOS-ING ART.'!$C$25</f>
        <v>100000</v>
      </c>
      <c r="E27" s="17">
        <f t="shared" si="0"/>
        <v>0</v>
      </c>
      <c r="J27" s="18"/>
    </row>
    <row r="28" spans="1:10" ht="20.100000000000001" customHeight="1" x14ac:dyDescent="0.25">
      <c r="A28" s="8">
        <v>9</v>
      </c>
      <c r="B28" s="9" t="s">
        <v>27</v>
      </c>
      <c r="C28" s="10">
        <f>+C29</f>
        <v>847750</v>
      </c>
      <c r="D28" s="10">
        <f>+D29</f>
        <v>1614491</v>
      </c>
      <c r="E28" s="11">
        <f t="shared" si="0"/>
        <v>90.444234739015045</v>
      </c>
    </row>
    <row r="29" spans="1:10" ht="20.100000000000001" customHeight="1" x14ac:dyDescent="0.25">
      <c r="A29" s="14"/>
      <c r="B29" s="15" t="s">
        <v>28</v>
      </c>
      <c r="C29" s="16">
        <f>+'[1]GTOS-ING ART.'!$C$27</f>
        <v>847750</v>
      </c>
      <c r="D29" s="19">
        <f>+'[2]GTOS-ING ART.'!$C$27</f>
        <v>1614491</v>
      </c>
      <c r="E29" s="17">
        <f t="shared" si="0"/>
        <v>90.444234739015045</v>
      </c>
    </row>
    <row r="30" spans="1:10" ht="20.100000000000001" customHeight="1" thickBot="1" x14ac:dyDescent="0.3">
      <c r="A30" s="8"/>
      <c r="B30" s="22" t="s">
        <v>29</v>
      </c>
      <c r="C30" s="10">
        <f>+C28+C26</f>
        <v>947750</v>
      </c>
      <c r="D30" s="10">
        <f>+D28+D26</f>
        <v>1714491</v>
      </c>
      <c r="E30" s="11">
        <f t="shared" si="0"/>
        <v>80.901187021893961</v>
      </c>
    </row>
    <row r="31" spans="1:10" ht="30" customHeight="1" x14ac:dyDescent="0.25">
      <c r="A31" s="25"/>
      <c r="B31" s="26" t="s">
        <v>30</v>
      </c>
      <c r="C31" s="27">
        <f>+C30+C25</f>
        <v>108706352</v>
      </c>
      <c r="D31" s="27">
        <f>+D30+D25</f>
        <v>112766211.08250001</v>
      </c>
      <c r="E31" s="28">
        <f t="shared" si="0"/>
        <v>3.7347027177400003</v>
      </c>
    </row>
    <row r="32" spans="1:10" ht="15.95" customHeight="1" x14ac:dyDescent="0.25">
      <c r="A32" s="29"/>
      <c r="D32" s="30"/>
      <c r="E32" s="31"/>
      <c r="F32" s="20"/>
    </row>
    <row r="35" spans="4:7" ht="15.95" customHeight="1" x14ac:dyDescent="0.25">
      <c r="F35" s="32"/>
    </row>
    <row r="36" spans="4:7" ht="15.95" customHeight="1" x14ac:dyDescent="0.25">
      <c r="E36" s="33"/>
    </row>
    <row r="38" spans="4:7" ht="15.95" customHeight="1" x14ac:dyDescent="0.25">
      <c r="D38" s="34"/>
      <c r="E38" s="35"/>
    </row>
    <row r="42" spans="4:7" ht="15.95" customHeight="1" x14ac:dyDescent="0.25">
      <c r="G42" s="36"/>
    </row>
  </sheetData>
  <mergeCells count="1">
    <mergeCell ref="D38:E38"/>
  </mergeCells>
  <printOptions horizontalCentered="1"/>
  <pageMargins left="1.1811023622047245" right="1.1811023622047245" top="1.3779527559055118" bottom="1.1811023622047245" header="0" footer="0"/>
  <pageSetup paperSize="9" scale="7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CompI-Art. 18-19</vt:lpstr>
      <vt:lpstr>'CompI-Art. 18-19'!Área_de_impresión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Mardones, Carlos</dc:creator>
  <cp:lastModifiedBy>Perez Mardones, Carlos</cp:lastModifiedBy>
  <dcterms:created xsi:type="dcterms:W3CDTF">2019-01-18T09:47:46Z</dcterms:created>
  <dcterms:modified xsi:type="dcterms:W3CDTF">2019-01-18T09:48:18Z</dcterms:modified>
</cp:coreProperties>
</file>