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B6E3B8F4-E179-4F40-936E-52F841B4E733}" xr6:coauthVersionLast="47" xr6:coauthVersionMax="47" xr10:uidLastSave="{00000000-0000-0000-0000-000000000000}"/>
  <bookViews>
    <workbookView xWindow="-120" yWindow="-120" windowWidth="29040" windowHeight="16440" xr2:uid="{C87E0118-C43D-4D68-BAD5-1FA65EEF104D}"/>
  </bookViews>
  <sheets>
    <sheet name="CompG-cap.art 22-23" sheetId="1" r:id="rId1"/>
  </sheets>
  <externalReferences>
    <externalReference r:id="rId2"/>
  </externalReferences>
  <definedNames>
    <definedName name="Print_Area" localSheetId="0">'CompG-cap.art 22-23'!$A$2:$E$37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D34" i="1" s="1"/>
  <c r="C34" i="1"/>
  <c r="C36" i="1" s="1"/>
  <c r="D33" i="1"/>
  <c r="E33" i="1" s="1"/>
  <c r="C32" i="1"/>
  <c r="D29" i="1"/>
  <c r="D28" i="1" s="1"/>
  <c r="C28" i="1"/>
  <c r="C30" i="1" s="1"/>
  <c r="D27" i="1"/>
  <c r="E27" i="1" s="1"/>
  <c r="D26" i="1"/>
  <c r="E26" i="1" s="1"/>
  <c r="D25" i="1"/>
  <c r="E25" i="1" s="1"/>
  <c r="C24" i="1"/>
  <c r="D22" i="1"/>
  <c r="D21" i="1" s="1"/>
  <c r="C21" i="1"/>
  <c r="E20" i="1"/>
  <c r="D20" i="1"/>
  <c r="D19" i="1"/>
  <c r="D17" i="1" s="1"/>
  <c r="E17" i="1" s="1"/>
  <c r="E18" i="1"/>
  <c r="D18" i="1"/>
  <c r="C17" i="1"/>
  <c r="C23" i="1" s="1"/>
  <c r="D16" i="1"/>
  <c r="E16" i="1" s="1"/>
  <c r="K15" i="1"/>
  <c r="E15" i="1"/>
  <c r="D15" i="1"/>
  <c r="E14" i="1"/>
  <c r="D14" i="1"/>
  <c r="E13" i="1"/>
  <c r="D13" i="1"/>
  <c r="D12" i="1"/>
  <c r="D11" i="1" s="1"/>
  <c r="E11" i="1" s="1"/>
  <c r="F11" i="1"/>
  <c r="C11" i="1"/>
  <c r="F10" i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C5" i="1"/>
  <c r="C31" i="1" l="1"/>
  <c r="C37" i="1" s="1"/>
  <c r="E28" i="1"/>
  <c r="D30" i="1"/>
  <c r="E21" i="1"/>
  <c r="D23" i="1"/>
  <c r="E23" i="1" s="1"/>
  <c r="E34" i="1"/>
  <c r="D36" i="1"/>
  <c r="E12" i="1"/>
  <c r="E19" i="1"/>
  <c r="E29" i="1"/>
  <c r="D32" i="1"/>
  <c r="E32" i="1" s="1"/>
  <c r="E35" i="1"/>
  <c r="E22" i="1"/>
  <c r="D24" i="1"/>
  <c r="E24" i="1" s="1"/>
  <c r="D37" i="1" l="1"/>
  <c r="E37" i="1" s="1"/>
  <c r="E36" i="1"/>
  <c r="D31" i="1"/>
  <c r="E31" i="1" s="1"/>
  <c r="E30" i="1"/>
</calcChain>
</file>

<file path=xl/sharedStrings.xml><?xml version="1.0" encoding="utf-8"?>
<sst xmlns="http://schemas.openxmlformats.org/spreadsheetml/2006/main" count="37" uniqueCount="37">
  <si>
    <t>Estado de Gastos. Comparación 2022/2023 por Capítulos y Artículos</t>
  </si>
  <si>
    <t>CAP.</t>
  </si>
  <si>
    <t>DENOMINACIÓN</t>
  </si>
  <si>
    <t>INC. %</t>
  </si>
  <si>
    <t>Gastos de personal</t>
  </si>
  <si>
    <t>11   Personal eventual</t>
  </si>
  <si>
    <t xml:space="preserve">12   Funcionarios </t>
  </si>
  <si>
    <t xml:space="preserve">13   Laborales </t>
  </si>
  <si>
    <t>15   Incentivos al rendimiento</t>
  </si>
  <si>
    <t>16   Cuotas y gastos sociales</t>
  </si>
  <si>
    <t>Gastos corrientes en bienes y servicios</t>
  </si>
  <si>
    <t>20   Arrendamientos</t>
  </si>
  <si>
    <t>21   Reparación y conservación</t>
  </si>
  <si>
    <t>22   Material, suministros y otros</t>
  </si>
  <si>
    <t>23   Indemnizaciones por razón de servicio</t>
  </si>
  <si>
    <t>24    Gastos de publicaciones</t>
  </si>
  <si>
    <t>Gastos financieros</t>
  </si>
  <si>
    <t>31    Préstamos en moneda nacional</t>
  </si>
  <si>
    <t>34    Depósitos y fianzas</t>
  </si>
  <si>
    <t>35    Intereses de demora y otros gastos financieros</t>
  </si>
  <si>
    <t>Transferencias corrientes</t>
  </si>
  <si>
    <t>48   Becas y ayudas</t>
  </si>
  <si>
    <t>Total operaciones corrientes</t>
  </si>
  <si>
    <t>Inversiones reales</t>
  </si>
  <si>
    <t>62    Inversión nueva asociada func. servicios</t>
  </si>
  <si>
    <t>63    Inversión de reposición asociada func. servicios</t>
  </si>
  <si>
    <t>64   Gastos inversión carácter inmaterial</t>
  </si>
  <si>
    <t>Transferencias de capital</t>
  </si>
  <si>
    <t>78     Familias e Instituciones sin fines de lucro</t>
  </si>
  <si>
    <t>Total operaciones de capital</t>
  </si>
  <si>
    <t>Total operaciones no financieras</t>
  </si>
  <si>
    <t>Activos financieros</t>
  </si>
  <si>
    <t>83     Concesión de préstamos fuera del sector público</t>
  </si>
  <si>
    <t>Pasivos financieros</t>
  </si>
  <si>
    <t>91    Amortización de préstamos en moneda nacional</t>
  </si>
  <si>
    <t>Total operaciones financieras</t>
  </si>
  <si>
    <t>TOTAL PRESUPUESTO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</si>
</sst>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€_-;\-* #,##0\ _€_-;_-* &quot;-&quot;\ _€_-;_-@_-"/>
    <numFmt numFmtId="165" formatCode="#,##0.00_ ;\-#,##0.00\ "/>
    <numFmt numFmtId="166" formatCode="_-* #,##0.00\ _€_-;\-* #,##0.00\ _€_-;_-* &quot;-&quot;??\ _€_-;_-@_-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1F497D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0"/>
      </bottom>
      <diagonal/>
    </border>
    <border>
      <left style="thin">
        <color theme="3"/>
      </left>
      <right/>
      <top style="thin">
        <color theme="3"/>
      </top>
      <bottom style="thin">
        <color theme="0"/>
      </bottom>
      <diagonal/>
    </border>
    <border>
      <left/>
      <right style="thin">
        <color theme="3"/>
      </right>
      <top style="thin">
        <color theme="3"/>
      </top>
      <bottom style="thin">
        <color theme="0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</borders>
  <cellStyleXfs count="8">
    <xf numFmtId="0" fontId="0" fillId="0" borderId="0"/>
    <xf numFmtId="16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" fillId="2" borderId="1" applyProtection="0">
      <alignment horizontal="center"/>
    </xf>
    <xf numFmtId="0" fontId="3" fillId="3" borderId="4" applyNumberFormat="0" applyProtection="0">
      <alignment horizontal="center"/>
    </xf>
    <xf numFmtId="0" fontId="3" fillId="4" borderId="7" applyNumberFormat="0" applyBorder="0" applyAlignment="0" applyProtection="0">
      <alignment horizontal="center"/>
    </xf>
    <xf numFmtId="0" fontId="3" fillId="4" borderId="7" applyNumberFormat="0" applyBorder="0" applyAlignment="0" applyProtection="0">
      <alignment horizontal="center"/>
    </xf>
    <xf numFmtId="0" fontId="2" fillId="6" borderId="10" applyNumberFormat="0" applyProtection="0">
      <alignment horizontal="center"/>
    </xf>
  </cellStyleXfs>
  <cellXfs count="30">
    <xf numFmtId="0" fontId="0" fillId="0" borderId="0" xfId="0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2" fontId="5" fillId="0" borderId="0" xfId="0" applyNumberFormat="1" applyFont="1"/>
    <xf numFmtId="0" fontId="6" fillId="2" borderId="2" xfId="3" applyFont="1" applyBorder="1">
      <alignment horizontal="center"/>
    </xf>
    <xf numFmtId="0" fontId="6" fillId="2" borderId="1" xfId="3" applyFont="1">
      <alignment horizontal="center"/>
    </xf>
    <xf numFmtId="0" fontId="6" fillId="2" borderId="3" xfId="3" applyFont="1" applyBorder="1">
      <alignment horizontal="center"/>
    </xf>
    <xf numFmtId="0" fontId="3" fillId="3" borderId="5" xfId="4" applyBorder="1">
      <alignment horizontal="center"/>
    </xf>
    <xf numFmtId="49" fontId="3" fillId="3" borderId="4" xfId="4" applyNumberFormat="1">
      <alignment horizontal="center"/>
    </xf>
    <xf numFmtId="164" fontId="3" fillId="3" borderId="4" xfId="4" applyNumberFormat="1">
      <alignment horizontal="center"/>
    </xf>
    <xf numFmtId="165" fontId="3" fillId="3" borderId="6" xfId="4" applyNumberFormat="1" applyBorder="1">
      <alignment horizontal="center"/>
    </xf>
    <xf numFmtId="0" fontId="7" fillId="0" borderId="0" xfId="0" applyFont="1"/>
    <xf numFmtId="3" fontId="8" fillId="0" borderId="0" xfId="0" applyNumberFormat="1" applyFont="1"/>
    <xf numFmtId="0" fontId="3" fillId="4" borderId="8" xfId="5" applyBorder="1" applyAlignment="1">
      <alignment horizontal="center"/>
    </xf>
    <xf numFmtId="0" fontId="5" fillId="5" borderId="0" xfId="0" applyFont="1" applyFill="1"/>
    <xf numFmtId="164" fontId="1" fillId="5" borderId="0" xfId="2" applyFont="1" applyFill="1" applyBorder="1" applyAlignment="1"/>
    <xf numFmtId="165" fontId="3" fillId="4" borderId="9" xfId="6" applyNumberFormat="1" applyBorder="1" applyAlignment="1">
      <alignment horizontal="center"/>
    </xf>
    <xf numFmtId="164" fontId="5" fillId="0" borderId="0" xfId="0" applyNumberFormat="1" applyFont="1"/>
    <xf numFmtId="49" fontId="7" fillId="0" borderId="0" xfId="0" applyNumberFormat="1" applyFont="1"/>
    <xf numFmtId="0" fontId="10" fillId="0" borderId="0" xfId="0" applyFont="1"/>
    <xf numFmtId="3" fontId="10" fillId="0" borderId="0" xfId="0" applyNumberFormat="1" applyFont="1"/>
    <xf numFmtId="0" fontId="10" fillId="0" borderId="0" xfId="0" applyFont="1" applyAlignment="1">
      <alignment vertical="center"/>
    </xf>
    <xf numFmtId="0" fontId="2" fillId="6" borderId="11" xfId="7" applyBorder="1">
      <alignment horizontal="center"/>
    </xf>
    <xf numFmtId="0" fontId="11" fillId="6" borderId="10" xfId="7" applyFont="1">
      <alignment horizontal="center"/>
    </xf>
    <xf numFmtId="164" fontId="11" fillId="6" borderId="10" xfId="2" applyFont="1" applyFill="1" applyBorder="1" applyAlignment="1">
      <alignment horizontal="center"/>
    </xf>
    <xf numFmtId="165" fontId="11" fillId="6" borderId="12" xfId="1" applyNumberFormat="1" applyFont="1" applyFill="1" applyBorder="1" applyAlignment="1">
      <alignment horizontal="center"/>
    </xf>
    <xf numFmtId="0" fontId="12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</cellXfs>
  <cellStyles count="8">
    <cellStyle name="Millares" xfId="1" builtinId="3"/>
    <cellStyle name="Millares [0]" xfId="2" builtinId="6"/>
    <cellStyle name="Normal" xfId="0" builtinId="0"/>
    <cellStyle name="P2010-Encabezado" xfId="3" xr:uid="{13900E2E-9D23-4372-AA5D-92350615725E}"/>
    <cellStyle name="P2010-Primera Columna" xfId="5" xr:uid="{3B11EE11-3D3C-4375-8551-2E7A1333C3DA}"/>
    <cellStyle name="P2010-SubTotales" xfId="4" xr:uid="{3CAD3398-D394-45BF-BEA2-A5CE4EB4294E}"/>
    <cellStyle name="P2010-Totales" xfId="7" xr:uid="{E7957597-664A-47E8-87DC-DFA99370BDD0}"/>
    <cellStyle name="P2010-Ultima Columna" xfId="6" xr:uid="{FA85E692-DC2B-4F2E-B336-61E25AC550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ccion%20presupuestos\PRESUPUESTOS\Presupuesto%202023\trabajo%20excel%202023\CUADROS%20RESUMEN%20P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-GRESCAP"/>
      <sheetName val="GTOS-ING ART."/>
      <sheetName val="Ing-origenfond."/>
      <sheetName val="Gtosprog"/>
      <sheetName val="resumenufgycap"/>
    </sheetNames>
    <sheetDataSet>
      <sheetData sheetId="0">
        <row r="4">
          <cell r="C4">
            <v>16951224</v>
          </cell>
        </row>
      </sheetData>
      <sheetData sheetId="1">
        <row r="5">
          <cell r="C5">
            <v>10202100</v>
          </cell>
          <cell r="G5">
            <v>118000</v>
          </cell>
        </row>
        <row r="6">
          <cell r="G6">
            <v>41824442</v>
          </cell>
        </row>
        <row r="7">
          <cell r="G7">
            <v>21067763</v>
          </cell>
        </row>
        <row r="8">
          <cell r="G8">
            <v>6416597</v>
          </cell>
        </row>
        <row r="9">
          <cell r="G9">
            <v>11080071</v>
          </cell>
        </row>
        <row r="11">
          <cell r="G11">
            <v>20000</v>
          </cell>
        </row>
        <row r="12">
          <cell r="G12">
            <v>2020159</v>
          </cell>
        </row>
        <row r="13">
          <cell r="G13">
            <v>13726137</v>
          </cell>
        </row>
        <row r="14">
          <cell r="G14">
            <v>330974</v>
          </cell>
        </row>
        <row r="15">
          <cell r="G15">
            <v>65427</v>
          </cell>
        </row>
        <row r="17">
          <cell r="G17">
            <v>16995</v>
          </cell>
        </row>
        <row r="18">
          <cell r="G18">
            <v>500</v>
          </cell>
        </row>
        <row r="19">
          <cell r="G19">
            <v>9900</v>
          </cell>
        </row>
        <row r="21">
          <cell r="G21">
            <v>1192727</v>
          </cell>
        </row>
        <row r="24">
          <cell r="G24">
            <v>4252687</v>
          </cell>
        </row>
        <row r="25">
          <cell r="G25">
            <v>4047774</v>
          </cell>
        </row>
        <row r="26">
          <cell r="G26">
            <v>24536477</v>
          </cell>
        </row>
        <row r="28">
          <cell r="G28">
            <v>95000</v>
          </cell>
        </row>
        <row r="31">
          <cell r="G31">
            <v>100000</v>
          </cell>
        </row>
        <row r="33">
          <cell r="G33">
            <v>378192</v>
          </cell>
        </row>
      </sheetData>
      <sheetData sheetId="2"/>
      <sheetData sheetId="3">
        <row r="6">
          <cell r="C6">
            <v>80506873</v>
          </cell>
        </row>
      </sheetData>
      <sheetData sheetId="4">
        <row r="4">
          <cell r="K4">
            <v>530989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00D5F-7A37-4BA5-94D0-64D1080262B5}">
  <dimension ref="A2:K46"/>
  <sheetViews>
    <sheetView tabSelected="1" view="pageBreakPreview" zoomScale="80" zoomScaleNormal="75" zoomScaleSheetLayoutView="80" zoomScalePageLayoutView="75" workbookViewId="0">
      <selection activeCell="F33" sqref="F33"/>
    </sheetView>
  </sheetViews>
  <sheetFormatPr baseColWidth="10" defaultColWidth="10.85546875" defaultRowHeight="15.95" customHeight="1" x14ac:dyDescent="0.25"/>
  <cols>
    <col min="1" max="1" width="6.85546875" style="28" customWidth="1"/>
    <col min="2" max="2" width="50.140625" style="2" customWidth="1"/>
    <col min="3" max="4" width="16.7109375" style="3" customWidth="1"/>
    <col min="5" max="5" width="10.42578125" style="4" customWidth="1"/>
    <col min="6" max="6" width="49.85546875" style="2" customWidth="1"/>
    <col min="7" max="7" width="13.140625" style="3" customWidth="1"/>
    <col min="8" max="16384" width="10.85546875" style="2"/>
  </cols>
  <sheetData>
    <row r="2" spans="1:11" ht="15.95" customHeight="1" x14ac:dyDescent="0.3">
      <c r="A2" s="1" t="s">
        <v>0</v>
      </c>
    </row>
    <row r="4" spans="1:11" ht="30" customHeight="1" x14ac:dyDescent="0.25">
      <c r="A4" s="5" t="s">
        <v>1</v>
      </c>
      <c r="B4" s="6" t="s">
        <v>2</v>
      </c>
      <c r="C4" s="6">
        <v>2022</v>
      </c>
      <c r="D4" s="6">
        <v>2023</v>
      </c>
      <c r="E4" s="7" t="s">
        <v>3</v>
      </c>
    </row>
    <row r="5" spans="1:11" ht="20.100000000000001" customHeight="1" x14ac:dyDescent="0.25">
      <c r="A5" s="8">
        <v>1</v>
      </c>
      <c r="B5" s="9" t="s">
        <v>4</v>
      </c>
      <c r="C5" s="10">
        <f>SUM(C6:C10)</f>
        <v>77281761</v>
      </c>
      <c r="D5" s="10">
        <f>SUM(D6:D10)</f>
        <v>80506873</v>
      </c>
      <c r="E5" s="11">
        <f>+(D5-C5)*100/C5</f>
        <v>4.173186477984113</v>
      </c>
      <c r="F5" s="12"/>
      <c r="G5" s="13"/>
    </row>
    <row r="6" spans="1:11" ht="20.100000000000001" customHeight="1" x14ac:dyDescent="0.25">
      <c r="A6" s="14"/>
      <c r="B6" s="15" t="s">
        <v>5</v>
      </c>
      <c r="C6" s="16">
        <v>114000</v>
      </c>
      <c r="D6" s="16">
        <f>+'[1]GTOS-ING ART.'!$G$5</f>
        <v>118000</v>
      </c>
      <c r="E6" s="17">
        <f t="shared" ref="E6:E37" si="0">+(D6-C6)*100/C6</f>
        <v>3.5087719298245612</v>
      </c>
      <c r="F6" s="12"/>
      <c r="G6" s="13"/>
    </row>
    <row r="7" spans="1:11" ht="20.100000000000001" customHeight="1" x14ac:dyDescent="0.25">
      <c r="A7" s="14"/>
      <c r="B7" s="15" t="s">
        <v>6</v>
      </c>
      <c r="C7" s="16">
        <v>40104713</v>
      </c>
      <c r="D7" s="16">
        <f>+'[1]GTOS-ING ART.'!$G$6</f>
        <v>41824442</v>
      </c>
      <c r="E7" s="17">
        <f t="shared" si="0"/>
        <v>4.2880970124384135</v>
      </c>
    </row>
    <row r="8" spans="1:11" ht="20.100000000000001" customHeight="1" x14ac:dyDescent="0.25">
      <c r="A8" s="14"/>
      <c r="B8" s="15" t="s">
        <v>7</v>
      </c>
      <c r="C8" s="16">
        <v>20314262</v>
      </c>
      <c r="D8" s="16">
        <f>+'[1]GTOS-ING ART.'!$G$7</f>
        <v>21067763</v>
      </c>
      <c r="E8" s="17">
        <f t="shared" si="0"/>
        <v>3.7092216296117475</v>
      </c>
    </row>
    <row r="9" spans="1:11" ht="20.100000000000001" customHeight="1" x14ac:dyDescent="0.25">
      <c r="A9" s="14"/>
      <c r="B9" s="15" t="s">
        <v>8</v>
      </c>
      <c r="C9" s="16">
        <v>6324912</v>
      </c>
      <c r="D9" s="16">
        <f>+'[1]GTOS-ING ART.'!$G$8</f>
        <v>6416597</v>
      </c>
      <c r="E9" s="17">
        <f t="shared" si="0"/>
        <v>1.4495853855357987</v>
      </c>
    </row>
    <row r="10" spans="1:11" ht="20.100000000000001" customHeight="1" x14ac:dyDescent="0.25">
      <c r="A10" s="14"/>
      <c r="B10" s="15" t="s">
        <v>9</v>
      </c>
      <c r="C10" s="16">
        <v>10423874</v>
      </c>
      <c r="D10" s="16">
        <f>+'[1]GTOS-ING ART.'!$G$9</f>
        <v>11080071</v>
      </c>
      <c r="E10" s="17">
        <f t="shared" si="0"/>
        <v>6.2951355705182159</v>
      </c>
      <c r="F10" s="18" t="e">
        <f>13247774-#REF!</f>
        <v>#REF!</v>
      </c>
    </row>
    <row r="11" spans="1:11" ht="20.100000000000001" customHeight="1" x14ac:dyDescent="0.25">
      <c r="A11" s="8">
        <v>2</v>
      </c>
      <c r="B11" s="9" t="s">
        <v>10</v>
      </c>
      <c r="C11" s="10">
        <f>SUM(C12:C16)</f>
        <v>13931852</v>
      </c>
      <c r="D11" s="10">
        <f>SUM(D12:D16)</f>
        <v>16162697</v>
      </c>
      <c r="E11" s="11">
        <f t="shared" si="0"/>
        <v>16.012551669368868</v>
      </c>
      <c r="F11" s="18" t="e">
        <f>+F10-1206000</f>
        <v>#REF!</v>
      </c>
    </row>
    <row r="12" spans="1:11" ht="20.100000000000001" customHeight="1" x14ac:dyDescent="0.25">
      <c r="A12" s="14"/>
      <c r="B12" s="15" t="s">
        <v>11</v>
      </c>
      <c r="C12" s="16">
        <v>18000</v>
      </c>
      <c r="D12" s="16">
        <f>+'[1]GTOS-ING ART.'!$G$11</f>
        <v>20000</v>
      </c>
      <c r="E12" s="17">
        <f t="shared" si="0"/>
        <v>11.111111111111111</v>
      </c>
    </row>
    <row r="13" spans="1:11" ht="20.100000000000001" customHeight="1" x14ac:dyDescent="0.25">
      <c r="A13" s="14"/>
      <c r="B13" s="15" t="s">
        <v>12</v>
      </c>
      <c r="C13" s="16">
        <v>2120325</v>
      </c>
      <c r="D13" s="16">
        <f>+'[1]GTOS-ING ART.'!$G$12</f>
        <v>2020159</v>
      </c>
      <c r="E13" s="17">
        <f t="shared" si="0"/>
        <v>-4.724087109287491</v>
      </c>
    </row>
    <row r="14" spans="1:11" ht="20.100000000000001" customHeight="1" x14ac:dyDescent="0.25">
      <c r="A14" s="14"/>
      <c r="B14" s="15" t="s">
        <v>13</v>
      </c>
      <c r="C14" s="16">
        <v>11372967</v>
      </c>
      <c r="D14" s="16">
        <f>+'[1]GTOS-ING ART.'!$G$13</f>
        <v>13726137</v>
      </c>
      <c r="E14" s="17">
        <f t="shared" si="0"/>
        <v>20.690906779207221</v>
      </c>
    </row>
    <row r="15" spans="1:11" ht="20.100000000000001" customHeight="1" x14ac:dyDescent="0.25">
      <c r="A15" s="14"/>
      <c r="B15" s="15" t="s">
        <v>14</v>
      </c>
      <c r="C15" s="16">
        <v>348080</v>
      </c>
      <c r="D15" s="16">
        <f>+'[1]GTOS-ING ART.'!$G$14</f>
        <v>330974</v>
      </c>
      <c r="E15" s="17">
        <f t="shared" si="0"/>
        <v>-4.9143874971270973</v>
      </c>
      <c r="K15" s="2">
        <f>17317296-15802296</f>
        <v>1515000</v>
      </c>
    </row>
    <row r="16" spans="1:11" ht="20.100000000000001" customHeight="1" x14ac:dyDescent="0.25">
      <c r="A16" s="14"/>
      <c r="B16" s="15" t="s">
        <v>15</v>
      </c>
      <c r="C16" s="16">
        <v>72480</v>
      </c>
      <c r="D16" s="16">
        <f>+'[1]GTOS-ING ART.'!$G$15</f>
        <v>65427</v>
      </c>
      <c r="E16" s="17">
        <f t="shared" si="0"/>
        <v>-9.7309602649006628</v>
      </c>
    </row>
    <row r="17" spans="1:7" ht="20.100000000000001" customHeight="1" x14ac:dyDescent="0.25">
      <c r="A17" s="8">
        <v>3</v>
      </c>
      <c r="B17" s="9" t="s">
        <v>16</v>
      </c>
      <c r="C17" s="10">
        <f>SUM(C18:C20)</f>
        <v>31769</v>
      </c>
      <c r="D17" s="10">
        <f>SUM(D18:D20)</f>
        <v>27395</v>
      </c>
      <c r="E17" s="11">
        <f t="shared" si="0"/>
        <v>-13.768138751613208</v>
      </c>
    </row>
    <row r="18" spans="1:7" ht="20.100000000000001" customHeight="1" x14ac:dyDescent="0.25">
      <c r="A18" s="14"/>
      <c r="B18" s="15" t="s">
        <v>17</v>
      </c>
      <c r="C18" s="16">
        <v>21369</v>
      </c>
      <c r="D18" s="16">
        <f>+'[1]GTOS-ING ART.'!$G$17</f>
        <v>16995</v>
      </c>
      <c r="E18" s="17">
        <f t="shared" si="0"/>
        <v>-20.46890355187421</v>
      </c>
    </row>
    <row r="19" spans="1:7" ht="20.100000000000001" customHeight="1" x14ac:dyDescent="0.25">
      <c r="A19" s="14"/>
      <c r="B19" s="15" t="s">
        <v>18</v>
      </c>
      <c r="C19" s="16">
        <v>500</v>
      </c>
      <c r="D19" s="16">
        <f>+'[1]GTOS-ING ART.'!$G$18</f>
        <v>500</v>
      </c>
      <c r="E19" s="17">
        <f t="shared" si="0"/>
        <v>0</v>
      </c>
    </row>
    <row r="20" spans="1:7" ht="20.100000000000001" customHeight="1" x14ac:dyDescent="0.25">
      <c r="A20" s="14"/>
      <c r="B20" s="15" t="s">
        <v>19</v>
      </c>
      <c r="C20" s="16">
        <v>9900</v>
      </c>
      <c r="D20" s="16">
        <f>+'[1]GTOS-ING ART.'!$G$19</f>
        <v>9900</v>
      </c>
      <c r="E20" s="17">
        <f t="shared" si="0"/>
        <v>0</v>
      </c>
    </row>
    <row r="21" spans="1:7" ht="20.100000000000001" customHeight="1" x14ac:dyDescent="0.25">
      <c r="A21" s="8">
        <v>4</v>
      </c>
      <c r="B21" s="9" t="s">
        <v>20</v>
      </c>
      <c r="C21" s="10">
        <f>+C22</f>
        <v>1307491</v>
      </c>
      <c r="D21" s="10">
        <f>+D22</f>
        <v>1192727</v>
      </c>
      <c r="E21" s="11">
        <f t="shared" si="0"/>
        <v>-8.777421794872776</v>
      </c>
    </row>
    <row r="22" spans="1:7" ht="20.100000000000001" customHeight="1" x14ac:dyDescent="0.25">
      <c r="A22" s="14"/>
      <c r="B22" s="15" t="s">
        <v>21</v>
      </c>
      <c r="C22" s="16">
        <v>1307491</v>
      </c>
      <c r="D22" s="16">
        <f>+'[1]GTOS-ING ART.'!$G$21</f>
        <v>1192727</v>
      </c>
      <c r="E22" s="17">
        <f t="shared" si="0"/>
        <v>-8.777421794872776</v>
      </c>
    </row>
    <row r="23" spans="1:7" ht="20.100000000000001" customHeight="1" x14ac:dyDescent="0.25">
      <c r="A23" s="8"/>
      <c r="B23" s="9" t="s">
        <v>22</v>
      </c>
      <c r="C23" s="10">
        <f>+C21+C17+C11+C5</f>
        <v>92552873</v>
      </c>
      <c r="D23" s="10">
        <f>+D21+D17+D11+D5</f>
        <v>97889692</v>
      </c>
      <c r="E23" s="11">
        <f t="shared" si="0"/>
        <v>5.7662380723718867</v>
      </c>
    </row>
    <row r="24" spans="1:7" ht="20.100000000000001" customHeight="1" x14ac:dyDescent="0.25">
      <c r="A24" s="8">
        <v>6</v>
      </c>
      <c r="B24" s="9" t="s">
        <v>23</v>
      </c>
      <c r="C24" s="10">
        <f>SUM(C25:C27)</f>
        <v>28906391.079999998</v>
      </c>
      <c r="D24" s="10">
        <f>SUM(D25:D27)</f>
        <v>32836938</v>
      </c>
      <c r="E24" s="11">
        <f t="shared" si="0"/>
        <v>13.597501359204616</v>
      </c>
    </row>
    <row r="25" spans="1:7" ht="20.100000000000001" customHeight="1" x14ac:dyDescent="0.25">
      <c r="A25" s="14"/>
      <c r="B25" s="15" t="s">
        <v>24</v>
      </c>
      <c r="C25" s="16">
        <v>5951723</v>
      </c>
      <c r="D25" s="16">
        <f>+'[1]GTOS-ING ART.'!$G$24</f>
        <v>4252687</v>
      </c>
      <c r="E25" s="17">
        <f t="shared" si="0"/>
        <v>-28.546960266800053</v>
      </c>
    </row>
    <row r="26" spans="1:7" ht="20.100000000000001" customHeight="1" x14ac:dyDescent="0.25">
      <c r="A26" s="14"/>
      <c r="B26" s="15" t="s">
        <v>25</v>
      </c>
      <c r="C26" s="16">
        <v>1423000</v>
      </c>
      <c r="D26" s="16">
        <f>+'[1]GTOS-ING ART.'!$G$25</f>
        <v>4047774</v>
      </c>
      <c r="E26" s="17">
        <f t="shared" si="0"/>
        <v>184.45354884047785</v>
      </c>
      <c r="F26" s="19"/>
      <c r="G26" s="13"/>
    </row>
    <row r="27" spans="1:7" ht="20.100000000000001" customHeight="1" x14ac:dyDescent="0.25">
      <c r="A27" s="14"/>
      <c r="B27" s="15" t="s">
        <v>26</v>
      </c>
      <c r="C27" s="16">
        <v>21531668.079999998</v>
      </c>
      <c r="D27" s="16">
        <f>+'[1]GTOS-ING ART.'!$G$26</f>
        <v>24536477</v>
      </c>
      <c r="E27" s="17">
        <f t="shared" si="0"/>
        <v>13.95530020635541</v>
      </c>
      <c r="F27" s="20"/>
      <c r="G27" s="21"/>
    </row>
    <row r="28" spans="1:7" ht="20.100000000000001" customHeight="1" x14ac:dyDescent="0.25">
      <c r="A28" s="8">
        <v>7</v>
      </c>
      <c r="B28" s="9" t="s">
        <v>27</v>
      </c>
      <c r="C28" s="10">
        <f>+C29</f>
        <v>179869</v>
      </c>
      <c r="D28" s="10">
        <f>+D29</f>
        <v>95000</v>
      </c>
      <c r="E28" s="11">
        <f t="shared" si="0"/>
        <v>-47.18378375373188</v>
      </c>
      <c r="F28" s="22"/>
      <c r="G28" s="21"/>
    </row>
    <row r="29" spans="1:7" ht="20.100000000000001" customHeight="1" x14ac:dyDescent="0.25">
      <c r="A29" s="14"/>
      <c r="B29" s="15" t="s">
        <v>28</v>
      </c>
      <c r="C29" s="16">
        <v>179869</v>
      </c>
      <c r="D29" s="16">
        <f>+'[1]GTOS-ING ART.'!$G$28</f>
        <v>95000</v>
      </c>
      <c r="E29" s="17">
        <f t="shared" si="0"/>
        <v>-47.18378375373188</v>
      </c>
      <c r="F29" s="22"/>
      <c r="G29" s="21"/>
    </row>
    <row r="30" spans="1:7" ht="20.100000000000001" customHeight="1" x14ac:dyDescent="0.25">
      <c r="A30" s="8"/>
      <c r="B30" s="9" t="s">
        <v>29</v>
      </c>
      <c r="C30" s="10">
        <f>+C28+C24</f>
        <v>29086260.079999998</v>
      </c>
      <c r="D30" s="10">
        <f>+D28+D24</f>
        <v>32931938</v>
      </c>
      <c r="E30" s="11">
        <f t="shared" si="0"/>
        <v>13.221630795512031</v>
      </c>
      <c r="F30" s="22"/>
      <c r="G30" s="21"/>
    </row>
    <row r="31" spans="1:7" ht="20.100000000000001" customHeight="1" x14ac:dyDescent="0.25">
      <c r="A31" s="8"/>
      <c r="B31" s="9" t="s">
        <v>30</v>
      </c>
      <c r="C31" s="10">
        <f>+C30+C23</f>
        <v>121639133.08</v>
      </c>
      <c r="D31" s="10">
        <f>+D30+D23</f>
        <v>130821630</v>
      </c>
      <c r="E31" s="11">
        <f t="shared" si="0"/>
        <v>7.548966099553529</v>
      </c>
      <c r="F31" s="22"/>
      <c r="G31" s="21"/>
    </row>
    <row r="32" spans="1:7" ht="20.100000000000001" customHeight="1" x14ac:dyDescent="0.25">
      <c r="A32" s="8">
        <v>8</v>
      </c>
      <c r="B32" s="9" t="s">
        <v>31</v>
      </c>
      <c r="C32" s="10">
        <f>+C33</f>
        <v>100000</v>
      </c>
      <c r="D32" s="10">
        <f>+D33</f>
        <v>100000</v>
      </c>
      <c r="E32" s="11">
        <f t="shared" si="0"/>
        <v>0</v>
      </c>
      <c r="F32" s="22"/>
      <c r="G32" s="21"/>
    </row>
    <row r="33" spans="1:7" ht="20.100000000000001" customHeight="1" x14ac:dyDescent="0.25">
      <c r="A33" s="14"/>
      <c r="B33" s="15" t="s">
        <v>32</v>
      </c>
      <c r="C33" s="16">
        <v>100000</v>
      </c>
      <c r="D33" s="16">
        <f>+'[1]GTOS-ING ART.'!$G$31</f>
        <v>100000</v>
      </c>
      <c r="E33" s="17">
        <f t="shared" si="0"/>
        <v>0</v>
      </c>
      <c r="F33" s="22"/>
      <c r="G33" s="21"/>
    </row>
    <row r="34" spans="1:7" ht="20.100000000000001" customHeight="1" x14ac:dyDescent="0.25">
      <c r="A34" s="8">
        <v>9</v>
      </c>
      <c r="B34" s="9" t="s">
        <v>33</v>
      </c>
      <c r="C34" s="10">
        <f>+C35</f>
        <v>373819</v>
      </c>
      <c r="D34" s="10">
        <f>+D35</f>
        <v>378192</v>
      </c>
      <c r="E34" s="11">
        <f t="shared" si="0"/>
        <v>1.1698174785123281</v>
      </c>
    </row>
    <row r="35" spans="1:7" ht="20.100000000000001" customHeight="1" x14ac:dyDescent="0.25">
      <c r="A35" s="14"/>
      <c r="B35" s="15" t="s">
        <v>34</v>
      </c>
      <c r="C35" s="16">
        <v>373819</v>
      </c>
      <c r="D35" s="16">
        <f>+'[1]GTOS-ING ART.'!$G$33</f>
        <v>378192</v>
      </c>
      <c r="E35" s="17">
        <f t="shared" si="0"/>
        <v>1.1698174785123281</v>
      </c>
    </row>
    <row r="36" spans="1:7" ht="20.100000000000001" customHeight="1" thickBot="1" x14ac:dyDescent="0.3">
      <c r="A36" s="8"/>
      <c r="B36" s="9" t="s">
        <v>35</v>
      </c>
      <c r="C36" s="10">
        <f>+C34+C32</f>
        <v>473819</v>
      </c>
      <c r="D36" s="10">
        <f>+D34+D32</f>
        <v>478192</v>
      </c>
      <c r="E36" s="11">
        <f t="shared" si="0"/>
        <v>0.92292626509278863</v>
      </c>
    </row>
    <row r="37" spans="1:7" ht="30" customHeight="1" x14ac:dyDescent="0.25">
      <c r="A37" s="23"/>
      <c r="B37" s="24" t="s">
        <v>36</v>
      </c>
      <c r="C37" s="25">
        <f>+C36+C31</f>
        <v>122112952.08</v>
      </c>
      <c r="D37" s="25">
        <f>+D36+D31</f>
        <v>131299822</v>
      </c>
      <c r="E37" s="26">
        <f t="shared" si="0"/>
        <v>7.5232559392892231</v>
      </c>
      <c r="F37" s="3"/>
    </row>
    <row r="38" spans="1:7" ht="15.95" customHeight="1" x14ac:dyDescent="0.25">
      <c r="A38" s="27"/>
      <c r="C38" s="4"/>
      <c r="D38" s="4"/>
      <c r="F38" s="20"/>
    </row>
    <row r="41" spans="1:7" ht="15.95" customHeight="1" x14ac:dyDescent="0.25">
      <c r="F41" s="20"/>
    </row>
    <row r="44" spans="1:7" ht="15.95" customHeight="1" x14ac:dyDescent="0.25">
      <c r="E44" s="29"/>
    </row>
    <row r="46" spans="1:7" ht="15.95" customHeight="1" x14ac:dyDescent="0.25">
      <c r="E46" s="29"/>
    </row>
  </sheetData>
  <printOptions horizontalCentered="1"/>
  <pageMargins left="1.1811023622047245" right="1.1811023622047245" top="1.3779527559055118" bottom="1.1811023622047245" header="0" footer="0"/>
  <pageSetup paperSize="9" scale="75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CompG-cap.art 22-23</vt:lpstr>
      <vt:lpstr>'CompG-cap.art 22-23'!Print_Area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2023-03-06T11:08:05Z</dcterms:created>
  <dcterms:modified xsi:type="dcterms:W3CDTF">2023-03-06T11:08:12Z</dcterms:modified>
</cp:coreProperties>
</file>