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RETRIBUCIONES Y DIETAS\TABLAS RETRIBUTIVAS\2024\BORRADORES SUBIDA 0.5% DESDE ENERO 2023 - copia\"/>
    </mc:Choice>
  </mc:AlternateContent>
  <xr:revisionPtr revIDLastSave="0" documentId="13_ncr:1_{BDD1B4FD-4500-4E2E-946B-D3BE238B7A68}" xr6:coauthVersionLast="36" xr6:coauthVersionMax="36" xr10:uidLastSave="{00000000-0000-0000-0000-000000000000}"/>
  <bookViews>
    <workbookView xWindow="0" yWindow="0" windowWidth="23040" windowHeight="9060" xr2:uid="{3E795C04-BA67-4275-B996-0039D05CCCD6}"/>
  </bookViews>
  <sheets>
    <sheet name="2023" sheetId="1" r:id="rId1"/>
    <sheet name="202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B16" i="1" l="1"/>
  <c r="D16" i="1" s="1"/>
  <c r="J5" i="1"/>
  <c r="J6" i="1"/>
  <c r="J7" i="1"/>
  <c r="J8" i="1"/>
  <c r="J9" i="1"/>
  <c r="J10" i="1"/>
  <c r="J11" i="1"/>
  <c r="J12" i="1"/>
  <c r="J13" i="1"/>
  <c r="J4" i="1"/>
  <c r="J19" i="1" s="1"/>
  <c r="C5" i="1"/>
  <c r="C6" i="1"/>
  <c r="C7" i="1"/>
  <c r="C8" i="1"/>
  <c r="C9" i="1"/>
  <c r="C10" i="1"/>
  <c r="C11" i="1"/>
  <c r="C12" i="1"/>
  <c r="C13" i="1"/>
  <c r="C4" i="1"/>
  <c r="B4" i="1"/>
  <c r="B9" i="1" s="1"/>
  <c r="J18" i="1" l="1"/>
  <c r="B8" i="1"/>
  <c r="D8" i="1" s="1"/>
  <c r="G8" i="1" s="1"/>
  <c r="J30" i="1"/>
  <c r="J26" i="1"/>
  <c r="B25" i="1"/>
  <c r="D25" i="1" s="1"/>
  <c r="F25" i="1" s="1"/>
  <c r="B12" i="1"/>
  <c r="D12" i="1" s="1"/>
  <c r="J22" i="1"/>
  <c r="B24" i="1"/>
  <c r="D24" i="1" s="1"/>
  <c r="I24" i="1" s="1"/>
  <c r="B29" i="1"/>
  <c r="D29" i="1" s="1"/>
  <c r="G29" i="1" s="1"/>
  <c r="B21" i="1"/>
  <c r="D21" i="1" s="1"/>
  <c r="E21" i="1" s="1"/>
  <c r="B28" i="1"/>
  <c r="D28" i="1" s="1"/>
  <c r="F28" i="1" s="1"/>
  <c r="B20" i="1"/>
  <c r="D20" i="1" s="1"/>
  <c r="I20" i="1" s="1"/>
  <c r="B11" i="1"/>
  <c r="D11" i="1" s="1"/>
  <c r="G11" i="1" s="1"/>
  <c r="B7" i="1"/>
  <c r="D7" i="1" s="1"/>
  <c r="J29" i="1"/>
  <c r="J25" i="1"/>
  <c r="J21" i="1"/>
  <c r="J17" i="1"/>
  <c r="B5" i="1"/>
  <c r="D5" i="1" s="1"/>
  <c r="I5" i="1" s="1"/>
  <c r="B10" i="1"/>
  <c r="D10" i="1" s="1"/>
  <c r="I10" i="1" s="1"/>
  <c r="B6" i="1"/>
  <c r="D6" i="1" s="1"/>
  <c r="E6" i="1" s="1"/>
  <c r="J28" i="1"/>
  <c r="J24" i="1"/>
  <c r="J20" i="1"/>
  <c r="B27" i="1"/>
  <c r="D27" i="1" s="1"/>
  <c r="I27" i="1" s="1"/>
  <c r="B23" i="1"/>
  <c r="D23" i="1" s="1"/>
  <c r="F23" i="1" s="1"/>
  <c r="B19" i="1"/>
  <c r="D19" i="1" s="1"/>
  <c r="F19" i="1" s="1"/>
  <c r="B13" i="1"/>
  <c r="D13" i="1" s="1"/>
  <c r="I13" i="1" s="1"/>
  <c r="D4" i="1"/>
  <c r="I4" i="1" s="1"/>
  <c r="J16" i="1"/>
  <c r="J27" i="1"/>
  <c r="J23" i="1"/>
  <c r="B17" i="1"/>
  <c r="D17" i="1" s="1"/>
  <c r="E17" i="1" s="1"/>
  <c r="B30" i="1"/>
  <c r="B26" i="1"/>
  <c r="D26" i="1" s="1"/>
  <c r="G26" i="1" s="1"/>
  <c r="B22" i="1"/>
  <c r="D22" i="1" s="1"/>
  <c r="H22" i="1" s="1"/>
  <c r="B18" i="1"/>
  <c r="D18" i="1" s="1"/>
  <c r="D30" i="1"/>
  <c r="F30" i="1" s="1"/>
  <c r="I28" i="1"/>
  <c r="E28" i="1"/>
  <c r="F16" i="1"/>
  <c r="E16" i="1"/>
  <c r="D9" i="1"/>
  <c r="F9" i="1" s="1"/>
  <c r="G5" i="1"/>
  <c r="H5" i="1"/>
  <c r="I21" i="1"/>
  <c r="H23" i="1"/>
  <c r="I25" i="1"/>
  <c r="H25" i="1"/>
  <c r="H19" i="1"/>
  <c r="E19" i="1"/>
  <c r="E29" i="1"/>
  <c r="G30" i="1"/>
  <c r="G9" i="1"/>
  <c r="E9" i="1"/>
  <c r="H26" i="1"/>
  <c r="E26" i="1"/>
  <c r="F4" i="1"/>
  <c r="F17" i="1"/>
  <c r="G16" i="1"/>
  <c r="G24" i="1"/>
  <c r="G28" i="1"/>
  <c r="H16" i="1"/>
  <c r="H28" i="1"/>
  <c r="I16" i="1"/>
  <c r="H20" i="1" l="1"/>
  <c r="G20" i="1"/>
  <c r="E22" i="1"/>
  <c r="E24" i="1"/>
  <c r="E20" i="1"/>
  <c r="F26" i="1"/>
  <c r="I19" i="1"/>
  <c r="H30" i="1"/>
  <c r="G23" i="1"/>
  <c r="F21" i="1"/>
  <c r="I30" i="1"/>
  <c r="G25" i="1"/>
  <c r="I23" i="1"/>
  <c r="G21" i="1"/>
  <c r="F20" i="1"/>
  <c r="E30" i="1"/>
  <c r="I29" i="1"/>
  <c r="E23" i="1"/>
  <c r="E12" i="1"/>
  <c r="H12" i="1"/>
  <c r="G12" i="1"/>
  <c r="F12" i="1"/>
  <c r="I12" i="1"/>
  <c r="H10" i="1"/>
  <c r="E27" i="1"/>
  <c r="I9" i="1"/>
  <c r="F29" i="1"/>
  <c r="E25" i="1"/>
  <c r="I11" i="1"/>
  <c r="H21" i="1"/>
  <c r="F22" i="1"/>
  <c r="F24" i="1"/>
  <c r="H24" i="1"/>
  <c r="F6" i="1"/>
  <c r="F27" i="1"/>
  <c r="I26" i="1"/>
  <c r="H29" i="1"/>
  <c r="G19" i="1"/>
  <c r="E11" i="1"/>
  <c r="F5" i="1"/>
  <c r="I22" i="1"/>
  <c r="H18" i="1"/>
  <c r="G18" i="1"/>
  <c r="F18" i="1"/>
  <c r="I18" i="1"/>
  <c r="E18" i="1"/>
  <c r="H7" i="1"/>
  <c r="G7" i="1"/>
  <c r="H6" i="1"/>
  <c r="I17" i="1"/>
  <c r="G17" i="1"/>
  <c r="G4" i="1"/>
  <c r="H27" i="1"/>
  <c r="G10" i="1"/>
  <c r="H17" i="1"/>
  <c r="I8" i="1"/>
  <c r="H4" i="1"/>
  <c r="G27" i="1"/>
  <c r="F11" i="1"/>
  <c r="G22" i="1"/>
  <c r="E10" i="1"/>
  <c r="I6" i="1"/>
  <c r="F10" i="1"/>
  <c r="G6" i="1"/>
  <c r="E4" i="1"/>
  <c r="H11" i="1"/>
  <c r="E5" i="1"/>
  <c r="E7" i="1"/>
  <c r="F7" i="1"/>
  <c r="I7" i="1"/>
  <c r="E13" i="1"/>
  <c r="F13" i="1"/>
  <c r="H13" i="1"/>
  <c r="G13" i="1"/>
  <c r="H8" i="1"/>
  <c r="H9" i="1"/>
  <c r="E8" i="1"/>
  <c r="F8" i="1"/>
</calcChain>
</file>

<file path=xl/sharedStrings.xml><?xml version="1.0" encoding="utf-8"?>
<sst xmlns="http://schemas.openxmlformats.org/spreadsheetml/2006/main" count="84" uniqueCount="48">
  <si>
    <t>NIVEL</t>
  </si>
  <si>
    <t>Sueldo Base
Componente A
(14 pagas)</t>
  </si>
  <si>
    <t>Sueldo Base
Componente B
(14 pagas)</t>
  </si>
  <si>
    <t>Total 
Mes</t>
  </si>
  <si>
    <t>Total
Anual</t>
  </si>
  <si>
    <t>Complemento de Dirección
14%
(12 pagas)</t>
  </si>
  <si>
    <t>C. Form. Cual.
S. Lab. 18,67%
(12 pagas)</t>
  </si>
  <si>
    <t>C. Especial D.
Horaria 18,67%
(12 pagas)</t>
  </si>
  <si>
    <t>C. Nocturn.
23,34%
(12 pagas)</t>
  </si>
  <si>
    <t>Importe
Trienio</t>
  </si>
  <si>
    <t>A10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</si>
  <si>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</si>
  <si>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</si>
  <si>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</si>
  <si>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</si>
  <si>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</si>
  <si>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</si>
  <si>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</si>
  <si>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</si>
  <si>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</si>
  <si>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B15</t>
  </si>
  <si>
    <t>B14</t>
  </si>
  <si>
    <t>B13</t>
  </si>
  <si>
    <t>B12</t>
  </si>
  <si>
    <t>B11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</si>
  <si>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</si>
  <si>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</si>
  <si>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</si>
  <si>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</si>
  <si>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</si>
  <si>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</si>
  <si>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</si>
  <si>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</si>
  <si>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</si>
  <si>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B1</t>
  </si>
  <si>
    <t>Complemento por trabajo en sábado, domingos y festivos:</t>
  </si>
  <si>
    <t>RETRIBUCIONES PAS LABORAL AÑO 2022</t>
  </si>
  <si>
    <t xml:space="preserve">a) Prestación de servicios en los días mencionados, de forma regular, periódica y de acuerdo, en su caso, con turnos rotatorios. En este caso, la cuantía a percibir por cada uno de los días en que efectivamente se presten servicios será de 43,86 €.
</t>
  </si>
  <si>
    <t>b) Desarrollo de servicios en dichos días, de modo no regular o no sujeto a turnos. La cuantía de este complemento será de 43,86 € si se realizan hasta siete horas de trabajo, y de 63,58 € si se excede dicho número de horas.</t>
  </si>
  <si>
    <t>c) Complemento de Permanencia en el puesto para las escalas A y B, en los niveles A10, A5 y B15, en los cuales transcurridos 3 años de permanencia en el mismo, y con efectos del 1 de enero del año siguiente pasarán a percibir dicho complemento por un importe de 45,34 € mensuales (se abonará en 12 pagas al año).</t>
  </si>
  <si>
    <t>d) Complemento de Permanencia en el puesto para las escalas A y B, en los niveles A10, A5 y B15, al cumplirse 6 años desde el reconocimiento al que se refiere el apartado anterior y con efectos del 1 de enero del año siguiente se le asignará un nuevo tramo por un importe de 45,34 € mensuales (se abonará en 12 pagas al año).</t>
  </si>
  <si>
    <t>e) Complemento de productividad por mejora de los servicios. La cuantía será de 71,60 € mensuales.</t>
  </si>
  <si>
    <t xml:space="preserve">a) Prestación de servicios en los días mencionados, de forma regular, periódica y de acuerdo, en su caso, con turnos rotatorios. En este caso, la cuantía a percibir por cada uno de los días en que efectivamente se presten servicios será de 45,40 €.
</t>
  </si>
  <si>
    <t>b) Desarrollo de servicios en dichos días, de modo no regular o no sujeto a turnos. La cuantía de este complemento será de 45,40 € si se realizan hasta siete horas de trabajo, y de 65,81 € si se excede dicho número de horas.</t>
  </si>
  <si>
    <t>c) Complemento de Permanencia en el puesto para las escalas A y B, en los niveles A10, A5 y B15, en los cuales transcurridos 3 años de permanencia en el mismo, y con efectos del 1 de enero del año siguiente pasarán a percibir dicho complemento por un importe de 46,93 € mensuales (se abonará en 12 pagas al año).</t>
  </si>
  <si>
    <t>d) Complemento de Permanencia en el puesto para las escalas A y B, en los niveles A10, A5 y B15, al cumplirse 6 años desde el reconocimiento al que se refiere el apartado anterior y con efectos del 1 de enero del año siguiente se le asignará un nuevo tramo por un importe de 46,93 € mensuales (se abonará en 12 pagas al año).</t>
  </si>
  <si>
    <t>e) Complemento de productividad por mejora de los servicios. La cuantía será de 74,11 € mensuales.</t>
  </si>
  <si>
    <r>
      <t xml:space="preserve">RETRIBUCIONES PAS LABORAL AÑO 2023
</t>
    </r>
    <r>
      <rPr>
        <sz val="9"/>
        <rFont val="Calibri"/>
        <family val="2"/>
        <scheme val="minor"/>
      </rPr>
      <t>Incremento del 2,5% recogido en la Ley 31/2022, de 23 de diciembre, de Presupuestos Generales del Estado para el año 2023 (BOE de 24 de diciembre)+0,5%  IPCA</t>
    </r>
    <r>
      <rPr>
        <b/>
        <sz val="9"/>
        <rFont val="Calibri"/>
        <family val="2"/>
        <scheme val="minor"/>
      </rPr>
      <t>+0,5% PIB con efectos enero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</si>
</sst>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NumberFormat="1"/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2" fontId="5" fillId="0" borderId="0" xfId="0" applyNumberFormat="1" applyFont="1"/>
    <xf numFmtId="0" fontId="1" fillId="0" borderId="5" xfId="0" applyFont="1" applyBorder="1" applyAlignment="1">
      <alignment horizontal="center"/>
    </xf>
    <xf numFmtId="4" fontId="1" fillId="0" borderId="6" xfId="0" applyNumberFormat="1" applyFont="1" applyFill="1" applyBorder="1" applyAlignment="1" applyProtection="1">
      <alignment horizontal="center"/>
      <protection hidden="1"/>
    </xf>
    <xf numFmtId="4" fontId="1" fillId="0" borderId="7" xfId="0" applyNumberFormat="1" applyFont="1" applyFill="1" applyBorder="1" applyAlignment="1" applyProtection="1">
      <alignment horizontal="center"/>
      <protection hidden="1"/>
    </xf>
    <xf numFmtId="0" fontId="1" fillId="0" borderId="8" xfId="0" applyFont="1" applyBorder="1" applyAlignment="1">
      <alignment horizontal="center"/>
    </xf>
    <xf numFmtId="4" fontId="1" fillId="0" borderId="9" xfId="0" applyNumberFormat="1" applyFont="1" applyFill="1" applyBorder="1" applyAlignment="1" applyProtection="1">
      <alignment horizontal="center"/>
      <protection hidden="1"/>
    </xf>
    <xf numFmtId="4" fontId="1" fillId="0" borderId="10" xfId="0" applyNumberFormat="1" applyFont="1" applyFill="1" applyBorder="1" applyAlignment="1" applyProtection="1">
      <alignment horizontal="center"/>
      <protection hidden="1"/>
    </xf>
    <xf numFmtId="4" fontId="5" fillId="0" borderId="9" xfId="0" applyNumberFormat="1" applyFont="1" applyBorder="1" applyAlignment="1" applyProtection="1">
      <alignment horizontal="center"/>
      <protection hidden="1"/>
    </xf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1" fillId="2" borderId="9" xfId="0" applyNumberFormat="1" applyFont="1" applyFill="1" applyBorder="1" applyAlignment="1" applyProtection="1">
      <alignment horizontal="center"/>
      <protection hidden="1"/>
    </xf>
    <xf numFmtId="0" fontId="1" fillId="0" borderId="16" xfId="0" applyFont="1" applyBorder="1" applyAlignment="1">
      <alignment horizontal="center"/>
    </xf>
    <xf numFmtId="4" fontId="1" fillId="2" borderId="17" xfId="0" applyNumberFormat="1" applyFont="1" applyFill="1" applyBorder="1" applyAlignment="1" applyProtection="1">
      <alignment horizontal="center"/>
      <protection hidden="1"/>
    </xf>
    <xf numFmtId="4" fontId="1" fillId="0" borderId="18" xfId="0" applyNumberFormat="1" applyFont="1" applyFill="1" applyBorder="1" applyAlignment="1" applyProtection="1">
      <alignment horizontal="center"/>
      <protection hidden="1"/>
    </xf>
    <xf numFmtId="4" fontId="1" fillId="0" borderId="17" xfId="0" applyNumberFormat="1" applyFont="1" applyFill="1" applyBorder="1" applyAlignment="1" applyProtection="1">
      <alignment horizontal="center"/>
      <protection hidden="1"/>
    </xf>
    <xf numFmtId="4" fontId="5" fillId="0" borderId="17" xfId="0" applyNumberFormat="1" applyFont="1" applyBorder="1" applyAlignment="1" applyProtection="1">
      <alignment horizontal="center"/>
      <protection hidden="1"/>
    </xf>
    <xf numFmtId="164" fontId="6" fillId="0" borderId="0" xfId="0" applyNumberFormat="1" applyFont="1" applyProtection="1">
      <protection hidden="1"/>
    </xf>
    <xf numFmtId="0" fontId="5" fillId="0" borderId="0" xfId="0" applyFont="1" applyBorder="1" applyAlignment="1">
      <alignment horizontal="justify" vertical="top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justify" vertical="top" wrapText="1"/>
      <protection locked="0"/>
    </xf>
    <xf numFmtId="0" fontId="1" fillId="0" borderId="0" xfId="0" applyNumberFormat="1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37</xdr:row>
          <xdr:rowOff>30480</xdr:rowOff>
        </xdr:from>
        <xdr:to>
          <xdr:col>9</xdr:col>
          <xdr:colOff>876300</xdr:colOff>
          <xdr:row>41</xdr:row>
          <xdr:rowOff>121920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37</xdr:row>
          <xdr:rowOff>160020</xdr:rowOff>
        </xdr:from>
        <xdr:to>
          <xdr:col>10</xdr:col>
          <xdr:colOff>0</xdr:colOff>
          <xdr:row>42</xdr:row>
          <xdr:rowOff>99060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9076-46ED-4CAD-B9C0-AE96F6346CF9}">
  <sheetPr>
    <pageSetUpPr fitToPage="1"/>
  </sheetPr>
  <dimension ref="A1:AD37"/>
  <sheetViews>
    <sheetView tabSelected="1" zoomScale="110" zoomScaleNormal="110" workbookViewId="0">
      <selection activeCell="A33" sqref="A33:J33"/>
    </sheetView>
  </sheetViews>
  <sheetFormatPr baseColWidth="10" defaultColWidth="6.44140625" defaultRowHeight="14.4" x14ac:dyDescent="0.3"/>
  <cols>
    <col min="1" max="10" width="15" style="6" customWidth="1"/>
    <col min="11" max="11" width="6.44140625" style="6"/>
    <col min="12" max="12" width="6.44140625" style="5"/>
    <col min="13" max="18" width="6.5546875" style="5" bestFit="1" customWidth="1"/>
    <col min="19" max="20" width="7.44140625" style="5" bestFit="1" customWidth="1"/>
    <col min="21" max="30" width="6.5546875" style="5" bestFit="1" customWidth="1"/>
    <col min="31" max="16384" width="6.44140625" style="6"/>
  </cols>
  <sheetData>
    <row r="1" spans="1:30" ht="45" customHeight="1" thickBot="1" x14ac:dyDescent="0.35">
      <c r="A1" s="33" t="s">
        <v>47</v>
      </c>
      <c r="B1" s="34"/>
      <c r="C1" s="34"/>
      <c r="D1" s="34"/>
      <c r="E1" s="34"/>
      <c r="F1" s="34"/>
      <c r="G1" s="34"/>
      <c r="H1" s="34"/>
      <c r="I1" s="34"/>
      <c r="J1" s="35"/>
      <c r="K1" s="1"/>
      <c r="L1" s="2"/>
      <c r="M1" s="2"/>
      <c r="N1" s="2"/>
      <c r="O1" s="2"/>
      <c r="P1" s="2"/>
      <c r="Q1" s="3"/>
      <c r="R1" s="4"/>
      <c r="S1" s="4"/>
    </row>
    <row r="2" spans="1:30" ht="9.75" customHeight="1" thickBot="1" x14ac:dyDescent="0.35">
      <c r="J2" s="31">
        <v>1.0349999999999999</v>
      </c>
    </row>
    <row r="3" spans="1:30" s="9" customFormat="1" ht="41.4" thickBot="1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9" customFormat="1" ht="10.199999999999999" x14ac:dyDescent="0.2">
      <c r="A4" s="11" t="s">
        <v>10</v>
      </c>
      <c r="B4" s="12">
        <f>ROUND('2022'!B4*'2023'!$J$2,2)</f>
        <v>1712.06</v>
      </c>
      <c r="C4" s="12">
        <f>ROUND('2022'!C4*'2023'!$J$2,2)</f>
        <v>687.17</v>
      </c>
      <c r="D4" s="13">
        <f>B4+C4</f>
        <v>2399.23</v>
      </c>
      <c r="E4" s="13">
        <f>D4*14</f>
        <v>33589.22</v>
      </c>
      <c r="F4" s="13">
        <f>$D4*0.14</f>
        <v>335.89220000000006</v>
      </c>
      <c r="G4" s="13">
        <f>$D4*0.1867</f>
        <v>447.936241</v>
      </c>
      <c r="H4" s="13">
        <f>$D4*0.1867</f>
        <v>447.936241</v>
      </c>
      <c r="I4" s="13">
        <f>$D4*0.2334</f>
        <v>559.98028199999999</v>
      </c>
      <c r="J4" s="12">
        <f>ROUND('2022'!J4*'2023'!$J$2,2)</f>
        <v>44.48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9" customFormat="1" ht="10.199999999999999" x14ac:dyDescent="0.2">
      <c r="A5" s="14" t="s">
        <v>11</v>
      </c>
      <c r="B5" s="15">
        <f>$B$4</f>
        <v>1712.06</v>
      </c>
      <c r="C5" s="16">
        <f>ROUND('2022'!C5*'2023'!$J$2,2)</f>
        <v>594.12</v>
      </c>
      <c r="D5" s="15">
        <f t="shared" ref="D5:D13" si="0">B5+C5</f>
        <v>2306.1799999999998</v>
      </c>
      <c r="E5" s="15">
        <f t="shared" ref="E5:E13" si="1">D5*14</f>
        <v>32286.519999999997</v>
      </c>
      <c r="F5" s="15">
        <f t="shared" ref="F5:F13" si="2">$D5*0.14</f>
        <v>322.86520000000002</v>
      </c>
      <c r="G5" s="15">
        <f t="shared" ref="G5:H13" si="3">$D5*0.1867</f>
        <v>430.563806</v>
      </c>
      <c r="H5" s="15">
        <f t="shared" si="3"/>
        <v>430.563806</v>
      </c>
      <c r="I5" s="15">
        <f t="shared" ref="I5:I13" si="4">$D5*0.2334</f>
        <v>538.26241199999993</v>
      </c>
      <c r="J5" s="17">
        <f>ROUND('2022'!J5*'2023'!$J$2,2)</f>
        <v>44.48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s="9" customFormat="1" ht="10.199999999999999" x14ac:dyDescent="0.2">
      <c r="A6" s="14" t="s">
        <v>12</v>
      </c>
      <c r="B6" s="15">
        <f t="shared" ref="B6:B13" si="5">$B$4</f>
        <v>1712.06</v>
      </c>
      <c r="C6" s="16">
        <f>ROUND('2022'!C6*'2023'!$J$2,2)</f>
        <v>501.36</v>
      </c>
      <c r="D6" s="15">
        <f t="shared" si="0"/>
        <v>2213.42</v>
      </c>
      <c r="E6" s="15">
        <f t="shared" si="1"/>
        <v>30987.88</v>
      </c>
      <c r="F6" s="15">
        <f t="shared" si="2"/>
        <v>309.87880000000001</v>
      </c>
      <c r="G6" s="15">
        <f t="shared" si="3"/>
        <v>413.24551400000001</v>
      </c>
      <c r="H6" s="15">
        <f t="shared" si="3"/>
        <v>413.24551400000001</v>
      </c>
      <c r="I6" s="15">
        <f t="shared" si="4"/>
        <v>516.61222799999996</v>
      </c>
      <c r="J6" s="17">
        <f>ROUND('2022'!J6*'2023'!$J$2,2)</f>
        <v>44.48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9" customFormat="1" ht="10.199999999999999" x14ac:dyDescent="0.2">
      <c r="A7" s="14" t="s">
        <v>13</v>
      </c>
      <c r="B7" s="15">
        <f t="shared" si="5"/>
        <v>1712.06</v>
      </c>
      <c r="C7" s="16">
        <f>ROUND('2022'!C7*'2023'!$J$2,2)</f>
        <v>445.06</v>
      </c>
      <c r="D7" s="15">
        <f t="shared" si="0"/>
        <v>2157.12</v>
      </c>
      <c r="E7" s="15">
        <f t="shared" si="1"/>
        <v>30199.68</v>
      </c>
      <c r="F7" s="15">
        <f t="shared" si="2"/>
        <v>301.99680000000001</v>
      </c>
      <c r="G7" s="15">
        <f t="shared" si="3"/>
        <v>402.73430400000001</v>
      </c>
      <c r="H7" s="15">
        <f t="shared" si="3"/>
        <v>402.73430400000001</v>
      </c>
      <c r="I7" s="15">
        <f t="shared" si="4"/>
        <v>503.47180799999995</v>
      </c>
      <c r="J7" s="17">
        <f>ROUND('2022'!J7*'2023'!$J$2,2)</f>
        <v>44.48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s="9" customFormat="1" ht="10.199999999999999" x14ac:dyDescent="0.2">
      <c r="A8" s="14" t="s">
        <v>14</v>
      </c>
      <c r="B8" s="15">
        <f t="shared" si="5"/>
        <v>1712.06</v>
      </c>
      <c r="C8" s="16">
        <f>ROUND('2022'!C8*'2023'!$J$2,2)</f>
        <v>382.89</v>
      </c>
      <c r="D8" s="15">
        <f t="shared" si="0"/>
        <v>2094.9499999999998</v>
      </c>
      <c r="E8" s="15">
        <f t="shared" si="1"/>
        <v>29329.299999999996</v>
      </c>
      <c r="F8" s="15">
        <f t="shared" si="2"/>
        <v>293.29300000000001</v>
      </c>
      <c r="G8" s="15">
        <f t="shared" si="3"/>
        <v>391.12716499999999</v>
      </c>
      <c r="H8" s="15">
        <f t="shared" si="3"/>
        <v>391.12716499999999</v>
      </c>
      <c r="I8" s="15">
        <f t="shared" si="4"/>
        <v>488.96132999999998</v>
      </c>
      <c r="J8" s="17">
        <f>ROUND('2022'!J8*'2023'!$J$2,2)</f>
        <v>44.48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9" customFormat="1" ht="10.199999999999999" x14ac:dyDescent="0.2">
      <c r="A9" s="14" t="s">
        <v>15</v>
      </c>
      <c r="B9" s="15">
        <f t="shared" si="5"/>
        <v>1712.06</v>
      </c>
      <c r="C9" s="16">
        <f>ROUND('2022'!C9*'2023'!$J$2,2)</f>
        <v>331.52</v>
      </c>
      <c r="D9" s="15">
        <f t="shared" si="0"/>
        <v>2043.58</v>
      </c>
      <c r="E9" s="15">
        <f t="shared" si="1"/>
        <v>28610.12</v>
      </c>
      <c r="F9" s="15">
        <f t="shared" si="2"/>
        <v>286.10120000000001</v>
      </c>
      <c r="G9" s="15">
        <f t="shared" si="3"/>
        <v>381.53638599999999</v>
      </c>
      <c r="H9" s="15">
        <f t="shared" si="3"/>
        <v>381.53638599999999</v>
      </c>
      <c r="I9" s="15">
        <f t="shared" si="4"/>
        <v>476.97157199999998</v>
      </c>
      <c r="J9" s="17">
        <f>ROUND('2022'!J9*'2023'!$J$2,2)</f>
        <v>44.48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s="9" customFormat="1" ht="10.199999999999999" x14ac:dyDescent="0.2">
      <c r="A10" s="14" t="s">
        <v>16</v>
      </c>
      <c r="B10" s="15">
        <f t="shared" si="5"/>
        <v>1712.06</v>
      </c>
      <c r="C10" s="16">
        <f>ROUND('2022'!C10*'2023'!$J$2,2)</f>
        <v>269</v>
      </c>
      <c r="D10" s="15">
        <f t="shared" si="0"/>
        <v>1981.06</v>
      </c>
      <c r="E10" s="15">
        <f t="shared" si="1"/>
        <v>27734.84</v>
      </c>
      <c r="F10" s="15">
        <f t="shared" si="2"/>
        <v>277.34840000000003</v>
      </c>
      <c r="G10" s="15">
        <f t="shared" si="3"/>
        <v>369.863902</v>
      </c>
      <c r="H10" s="15">
        <f t="shared" si="3"/>
        <v>369.863902</v>
      </c>
      <c r="I10" s="15">
        <f t="shared" si="4"/>
        <v>462.37940399999997</v>
      </c>
      <c r="J10" s="17">
        <f>ROUND('2022'!J10*'2023'!$J$2,2)</f>
        <v>44.48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9" customFormat="1" ht="10.199999999999999" x14ac:dyDescent="0.2">
      <c r="A11" s="14" t="s">
        <v>17</v>
      </c>
      <c r="B11" s="15">
        <f t="shared" si="5"/>
        <v>1712.06</v>
      </c>
      <c r="C11" s="16">
        <f>ROUND('2022'!C11*'2023'!$J$2,2)</f>
        <v>206.48</v>
      </c>
      <c r="D11" s="15">
        <f t="shared" si="0"/>
        <v>1918.54</v>
      </c>
      <c r="E11" s="15">
        <f t="shared" si="1"/>
        <v>26859.559999999998</v>
      </c>
      <c r="F11" s="15">
        <f t="shared" si="2"/>
        <v>268.59560000000005</v>
      </c>
      <c r="G11" s="15">
        <f t="shared" si="3"/>
        <v>358.191418</v>
      </c>
      <c r="H11" s="15">
        <f t="shared" si="3"/>
        <v>358.191418</v>
      </c>
      <c r="I11" s="15">
        <f t="shared" si="4"/>
        <v>447.78723600000001</v>
      </c>
      <c r="J11" s="17">
        <f>ROUND('2022'!J11*'2023'!$J$2,2)</f>
        <v>44.48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s="9" customFormat="1" ht="10.199999999999999" x14ac:dyDescent="0.2">
      <c r="A12" s="14" t="s">
        <v>18</v>
      </c>
      <c r="B12" s="15">
        <f t="shared" si="5"/>
        <v>1712.06</v>
      </c>
      <c r="C12" s="16">
        <f>ROUND('2022'!C12*'2023'!$J$2,2)</f>
        <v>143.94999999999999</v>
      </c>
      <c r="D12" s="15">
        <f t="shared" si="0"/>
        <v>1856.01</v>
      </c>
      <c r="E12" s="15">
        <f t="shared" si="1"/>
        <v>25984.14</v>
      </c>
      <c r="F12" s="15">
        <f t="shared" si="2"/>
        <v>259.84140000000002</v>
      </c>
      <c r="G12" s="15">
        <f t="shared" si="3"/>
        <v>346.517067</v>
      </c>
      <c r="H12" s="15">
        <f t="shared" si="3"/>
        <v>346.517067</v>
      </c>
      <c r="I12" s="15">
        <f t="shared" si="4"/>
        <v>433.19273399999997</v>
      </c>
      <c r="J12" s="17">
        <f>ROUND('2022'!J12*'2023'!$J$2,2)</f>
        <v>44.48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9" customFormat="1" ht="10.199999999999999" x14ac:dyDescent="0.2">
      <c r="A13" s="14" t="s">
        <v>19</v>
      </c>
      <c r="B13" s="15">
        <f t="shared" si="5"/>
        <v>1712.06</v>
      </c>
      <c r="C13" s="16">
        <f>ROUND('2022'!C13*'2023'!$J$2,2)</f>
        <v>92.67</v>
      </c>
      <c r="D13" s="15">
        <f t="shared" si="0"/>
        <v>1804.73</v>
      </c>
      <c r="E13" s="15">
        <f t="shared" si="1"/>
        <v>25266.22</v>
      </c>
      <c r="F13" s="15">
        <f t="shared" si="2"/>
        <v>252.66220000000001</v>
      </c>
      <c r="G13" s="15">
        <f t="shared" si="3"/>
        <v>336.94309100000004</v>
      </c>
      <c r="H13" s="15">
        <f t="shared" si="3"/>
        <v>336.94309100000004</v>
      </c>
      <c r="I13" s="15">
        <f t="shared" si="4"/>
        <v>421.22398199999998</v>
      </c>
      <c r="J13" s="17">
        <f>ROUND('2022'!J13*'2023'!$J$2,2)</f>
        <v>44.48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s="9" customFormat="1" ht="10.199999999999999" x14ac:dyDescent="0.2">
      <c r="A14" s="11"/>
      <c r="B14" s="18"/>
      <c r="C14" s="19"/>
      <c r="D14" s="18"/>
      <c r="E14" s="18"/>
      <c r="F14" s="18"/>
      <c r="G14" s="18"/>
      <c r="H14" s="18"/>
      <c r="I14" s="18"/>
      <c r="J14" s="2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s="9" customFormat="1" ht="10.199999999999999" x14ac:dyDescent="0.2">
      <c r="A15" s="11"/>
      <c r="B15" s="21"/>
      <c r="C15" s="22"/>
      <c r="D15" s="23"/>
      <c r="E15" s="23"/>
      <c r="F15" s="23"/>
      <c r="G15" s="23"/>
      <c r="H15" s="23"/>
      <c r="I15" s="23"/>
      <c r="J15" s="2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9" customFormat="1" ht="10.199999999999999" x14ac:dyDescent="0.2">
      <c r="A16" s="14" t="s">
        <v>20</v>
      </c>
      <c r="B16" s="15">
        <f>ROUND('2022'!B16*'2023'!$J$2,2)</f>
        <v>1200.8</v>
      </c>
      <c r="C16" s="16">
        <f>ROUND('2022'!C16*'2023'!$J$2,2)</f>
        <v>602.14</v>
      </c>
      <c r="D16" s="15">
        <f>B16+C16</f>
        <v>1802.94</v>
      </c>
      <c r="E16" s="15">
        <f t="shared" ref="E16:E30" si="6">D16*14</f>
        <v>25241.16</v>
      </c>
      <c r="F16" s="15">
        <f>$D16*0.14</f>
        <v>252.41160000000002</v>
      </c>
      <c r="G16" s="15">
        <f t="shared" ref="G16:H30" si="7">$D16*0.1867</f>
        <v>336.60889800000001</v>
      </c>
      <c r="H16" s="15">
        <f t="shared" si="7"/>
        <v>336.60889800000001</v>
      </c>
      <c r="I16" s="15">
        <f t="shared" ref="I16:I30" si="8">$D16*0.2334</f>
        <v>420.806196</v>
      </c>
      <c r="J16" s="17">
        <f>$J$4</f>
        <v>44.48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s="9" customFormat="1" ht="10.199999999999999" x14ac:dyDescent="0.2">
      <c r="A17" s="14" t="s">
        <v>21</v>
      </c>
      <c r="B17" s="25">
        <f>$B$16</f>
        <v>1200.8</v>
      </c>
      <c r="C17" s="16">
        <f>ROUND('2022'!C17*'2023'!$J$2,2)</f>
        <v>557.75</v>
      </c>
      <c r="D17" s="15">
        <f t="shared" ref="D17:D30" si="9">B17+C17</f>
        <v>1758.55</v>
      </c>
      <c r="E17" s="15">
        <f t="shared" si="6"/>
        <v>24619.7</v>
      </c>
      <c r="F17" s="15">
        <f t="shared" ref="F17:F30" si="10">$D17*0.14</f>
        <v>246.19700000000003</v>
      </c>
      <c r="G17" s="15">
        <f t="shared" si="7"/>
        <v>328.32128499999999</v>
      </c>
      <c r="H17" s="15">
        <f t="shared" si="7"/>
        <v>328.32128499999999</v>
      </c>
      <c r="I17" s="15">
        <f t="shared" si="8"/>
        <v>410.44556999999998</v>
      </c>
      <c r="J17" s="17">
        <f t="shared" ref="J17:J30" si="11">$J$4</f>
        <v>44.48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s="9" customFormat="1" ht="10.199999999999999" x14ac:dyDescent="0.2">
      <c r="A18" s="14" t="s">
        <v>22</v>
      </c>
      <c r="B18" s="25">
        <f t="shared" ref="B18:B30" si="12">$B$16</f>
        <v>1200.8</v>
      </c>
      <c r="C18" s="16">
        <f>ROUND('2022'!C18*'2023'!$J$2,2)</f>
        <v>494.21</v>
      </c>
      <c r="D18" s="15">
        <f t="shared" si="9"/>
        <v>1695.01</v>
      </c>
      <c r="E18" s="15">
        <f t="shared" si="6"/>
        <v>23730.14</v>
      </c>
      <c r="F18" s="15">
        <f t="shared" si="10"/>
        <v>237.30140000000003</v>
      </c>
      <c r="G18" s="15">
        <f t="shared" si="7"/>
        <v>316.45836700000001</v>
      </c>
      <c r="H18" s="15">
        <f t="shared" si="7"/>
        <v>316.45836700000001</v>
      </c>
      <c r="I18" s="15">
        <f t="shared" si="8"/>
        <v>395.61533400000002</v>
      </c>
      <c r="J18" s="17">
        <f t="shared" si="11"/>
        <v>44.48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s="9" customFormat="1" ht="10.199999999999999" x14ac:dyDescent="0.2">
      <c r="A19" s="14" t="s">
        <v>23</v>
      </c>
      <c r="B19" s="25">
        <f t="shared" si="12"/>
        <v>1200.8</v>
      </c>
      <c r="C19" s="16">
        <f>ROUND('2022'!C19*'2023'!$J$2,2)</f>
        <v>430.64</v>
      </c>
      <c r="D19" s="15">
        <f t="shared" si="9"/>
        <v>1631.44</v>
      </c>
      <c r="E19" s="15">
        <f t="shared" si="6"/>
        <v>22840.16</v>
      </c>
      <c r="F19" s="15">
        <f t="shared" si="10"/>
        <v>228.40160000000003</v>
      </c>
      <c r="G19" s="15">
        <f t="shared" si="7"/>
        <v>304.58984800000002</v>
      </c>
      <c r="H19" s="15">
        <f t="shared" si="7"/>
        <v>304.58984800000002</v>
      </c>
      <c r="I19" s="15">
        <f t="shared" si="8"/>
        <v>380.77809600000001</v>
      </c>
      <c r="J19" s="17">
        <f t="shared" si="11"/>
        <v>44.48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s="9" customFormat="1" ht="10.199999999999999" x14ac:dyDescent="0.2">
      <c r="A20" s="14" t="s">
        <v>24</v>
      </c>
      <c r="B20" s="25">
        <f t="shared" si="12"/>
        <v>1200.8</v>
      </c>
      <c r="C20" s="16">
        <f>ROUND('2022'!C20*'2023'!$J$2,2)</f>
        <v>367.15</v>
      </c>
      <c r="D20" s="15">
        <f t="shared" si="9"/>
        <v>1567.9499999999998</v>
      </c>
      <c r="E20" s="15">
        <f t="shared" si="6"/>
        <v>21951.299999999996</v>
      </c>
      <c r="F20" s="15">
        <f t="shared" si="10"/>
        <v>219.51300000000001</v>
      </c>
      <c r="G20" s="15">
        <f t="shared" si="7"/>
        <v>292.73626499999995</v>
      </c>
      <c r="H20" s="15">
        <f t="shared" si="7"/>
        <v>292.73626499999995</v>
      </c>
      <c r="I20" s="15">
        <f t="shared" si="8"/>
        <v>365.95952999999997</v>
      </c>
      <c r="J20" s="17">
        <f t="shared" si="11"/>
        <v>44.48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s="9" customFormat="1" ht="10.199999999999999" x14ac:dyDescent="0.2">
      <c r="A21" s="14" t="s">
        <v>25</v>
      </c>
      <c r="B21" s="25">
        <f t="shared" si="12"/>
        <v>1200.8</v>
      </c>
      <c r="C21" s="16">
        <f>ROUND('2022'!C21*'2023'!$J$2,2)</f>
        <v>328.77</v>
      </c>
      <c r="D21" s="15">
        <f t="shared" si="9"/>
        <v>1529.57</v>
      </c>
      <c r="E21" s="15">
        <f t="shared" si="6"/>
        <v>21413.98</v>
      </c>
      <c r="F21" s="15">
        <f t="shared" si="10"/>
        <v>214.13980000000001</v>
      </c>
      <c r="G21" s="15">
        <f t="shared" si="7"/>
        <v>285.570719</v>
      </c>
      <c r="H21" s="15">
        <f t="shared" si="7"/>
        <v>285.570719</v>
      </c>
      <c r="I21" s="15">
        <f t="shared" si="8"/>
        <v>357.00163799999996</v>
      </c>
      <c r="J21" s="17">
        <f t="shared" si="11"/>
        <v>44.48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s="9" customFormat="1" ht="10.199999999999999" x14ac:dyDescent="0.2">
      <c r="A22" s="14" t="s">
        <v>26</v>
      </c>
      <c r="B22" s="25">
        <f t="shared" si="12"/>
        <v>1200.8</v>
      </c>
      <c r="C22" s="16">
        <f>ROUND('2022'!C22*'2023'!$J$2,2)</f>
        <v>296.68</v>
      </c>
      <c r="D22" s="15">
        <f t="shared" si="9"/>
        <v>1497.48</v>
      </c>
      <c r="E22" s="15">
        <f t="shared" si="6"/>
        <v>20964.72</v>
      </c>
      <c r="F22" s="15">
        <f t="shared" si="10"/>
        <v>209.64720000000003</v>
      </c>
      <c r="G22" s="15">
        <f t="shared" si="7"/>
        <v>279.57951600000001</v>
      </c>
      <c r="H22" s="15">
        <f t="shared" si="7"/>
        <v>279.57951600000001</v>
      </c>
      <c r="I22" s="15">
        <f t="shared" si="8"/>
        <v>349.51183200000003</v>
      </c>
      <c r="J22" s="17">
        <f t="shared" si="11"/>
        <v>44.48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9" customFormat="1" ht="10.199999999999999" x14ac:dyDescent="0.2">
      <c r="A23" s="14" t="s">
        <v>27</v>
      </c>
      <c r="B23" s="25">
        <f t="shared" si="12"/>
        <v>1200.8</v>
      </c>
      <c r="C23" s="16">
        <f>ROUND('2022'!C23*'2023'!$J$2,2)</f>
        <v>264.60000000000002</v>
      </c>
      <c r="D23" s="15">
        <f t="shared" si="9"/>
        <v>1465.4</v>
      </c>
      <c r="E23" s="15">
        <f t="shared" si="6"/>
        <v>20515.600000000002</v>
      </c>
      <c r="F23" s="15">
        <f t="shared" si="10"/>
        <v>205.15600000000003</v>
      </c>
      <c r="G23" s="15">
        <f t="shared" si="7"/>
        <v>273.59018000000003</v>
      </c>
      <c r="H23" s="15">
        <f t="shared" si="7"/>
        <v>273.59018000000003</v>
      </c>
      <c r="I23" s="15">
        <f t="shared" si="8"/>
        <v>342.02436</v>
      </c>
      <c r="J23" s="17">
        <f t="shared" si="11"/>
        <v>44.48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s="9" customFormat="1" ht="10.199999999999999" x14ac:dyDescent="0.2">
      <c r="A24" s="14" t="s">
        <v>28</v>
      </c>
      <c r="B24" s="25">
        <f t="shared" si="12"/>
        <v>1200.8</v>
      </c>
      <c r="C24" s="16">
        <f>ROUND('2022'!C24*'2023'!$J$2,2)</f>
        <v>232.46</v>
      </c>
      <c r="D24" s="15">
        <f t="shared" si="9"/>
        <v>1433.26</v>
      </c>
      <c r="E24" s="15">
        <f t="shared" si="6"/>
        <v>20065.64</v>
      </c>
      <c r="F24" s="15">
        <f t="shared" si="10"/>
        <v>200.65640000000002</v>
      </c>
      <c r="G24" s="15">
        <f t="shared" si="7"/>
        <v>267.58964200000003</v>
      </c>
      <c r="H24" s="15">
        <f t="shared" si="7"/>
        <v>267.58964200000003</v>
      </c>
      <c r="I24" s="15">
        <f t="shared" si="8"/>
        <v>334.52288399999998</v>
      </c>
      <c r="J24" s="17">
        <f t="shared" si="11"/>
        <v>44.48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s="9" customFormat="1" ht="10.199999999999999" x14ac:dyDescent="0.2">
      <c r="A25" s="14" t="s">
        <v>29</v>
      </c>
      <c r="B25" s="25">
        <f t="shared" si="12"/>
        <v>1200.8</v>
      </c>
      <c r="C25" s="16">
        <f>ROUND('2022'!C25*'2023'!$J$2,2)</f>
        <v>200.4</v>
      </c>
      <c r="D25" s="15">
        <f t="shared" si="9"/>
        <v>1401.2</v>
      </c>
      <c r="E25" s="15">
        <f t="shared" si="6"/>
        <v>19616.8</v>
      </c>
      <c r="F25" s="15">
        <f t="shared" si="10"/>
        <v>196.16800000000003</v>
      </c>
      <c r="G25" s="15">
        <f t="shared" si="7"/>
        <v>261.60404</v>
      </c>
      <c r="H25" s="15">
        <f t="shared" si="7"/>
        <v>261.60404</v>
      </c>
      <c r="I25" s="15">
        <f t="shared" si="8"/>
        <v>327.04007999999999</v>
      </c>
      <c r="J25" s="17">
        <f t="shared" si="11"/>
        <v>44.48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s="9" customFormat="1" ht="10.199999999999999" x14ac:dyDescent="0.2">
      <c r="A26" s="14" t="s">
        <v>30</v>
      </c>
      <c r="B26" s="25">
        <f t="shared" si="12"/>
        <v>1200.8</v>
      </c>
      <c r="C26" s="16">
        <f>ROUND('2022'!C26*'2023'!$J$2,2)</f>
        <v>189.53</v>
      </c>
      <c r="D26" s="15">
        <f t="shared" si="9"/>
        <v>1390.33</v>
      </c>
      <c r="E26" s="15">
        <f t="shared" si="6"/>
        <v>19464.62</v>
      </c>
      <c r="F26" s="15">
        <f t="shared" si="10"/>
        <v>194.64620000000002</v>
      </c>
      <c r="G26" s="15">
        <f t="shared" si="7"/>
        <v>259.574611</v>
      </c>
      <c r="H26" s="15">
        <f t="shared" si="7"/>
        <v>259.574611</v>
      </c>
      <c r="I26" s="15">
        <f t="shared" si="8"/>
        <v>324.50302199999999</v>
      </c>
      <c r="J26" s="17">
        <f t="shared" si="11"/>
        <v>44.48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s="9" customFormat="1" ht="10.199999999999999" x14ac:dyDescent="0.2">
      <c r="A27" s="14" t="s">
        <v>31</v>
      </c>
      <c r="B27" s="25">
        <f t="shared" si="12"/>
        <v>1200.8</v>
      </c>
      <c r="C27" s="16">
        <f>ROUND('2022'!C27*'2023'!$J$2,2)</f>
        <v>156.97</v>
      </c>
      <c r="D27" s="15">
        <f t="shared" si="9"/>
        <v>1357.77</v>
      </c>
      <c r="E27" s="15">
        <f t="shared" si="6"/>
        <v>19008.78</v>
      </c>
      <c r="F27" s="15">
        <f t="shared" si="10"/>
        <v>190.08780000000002</v>
      </c>
      <c r="G27" s="15">
        <f t="shared" si="7"/>
        <v>253.49565899999999</v>
      </c>
      <c r="H27" s="15">
        <f t="shared" si="7"/>
        <v>253.49565899999999</v>
      </c>
      <c r="I27" s="15">
        <f t="shared" si="8"/>
        <v>316.90351799999996</v>
      </c>
      <c r="J27" s="17">
        <f t="shared" si="11"/>
        <v>44.48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s="9" customFormat="1" ht="10.199999999999999" x14ac:dyDescent="0.2">
      <c r="A28" s="14" t="s">
        <v>32</v>
      </c>
      <c r="B28" s="25">
        <f t="shared" si="12"/>
        <v>1200.8</v>
      </c>
      <c r="C28" s="16">
        <f>ROUND('2022'!C28*'2023'!$J$2,2)</f>
        <v>124.36</v>
      </c>
      <c r="D28" s="15">
        <f t="shared" si="9"/>
        <v>1325.1599999999999</v>
      </c>
      <c r="E28" s="15">
        <f t="shared" si="6"/>
        <v>18552.239999999998</v>
      </c>
      <c r="F28" s="15">
        <f t="shared" si="10"/>
        <v>185.5224</v>
      </c>
      <c r="G28" s="15">
        <f t="shared" si="7"/>
        <v>247.40737199999998</v>
      </c>
      <c r="H28" s="15">
        <f t="shared" si="7"/>
        <v>247.40737199999998</v>
      </c>
      <c r="I28" s="15">
        <f t="shared" si="8"/>
        <v>309.29234399999996</v>
      </c>
      <c r="J28" s="17">
        <f t="shared" si="11"/>
        <v>44.48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s="9" customFormat="1" ht="10.199999999999999" x14ac:dyDescent="0.2">
      <c r="A29" s="14" t="s">
        <v>33</v>
      </c>
      <c r="B29" s="25">
        <f t="shared" si="12"/>
        <v>1200.8</v>
      </c>
      <c r="C29" s="16">
        <f>ROUND('2022'!C29*'2023'!$J$2,2)</f>
        <v>91.74</v>
      </c>
      <c r="D29" s="15">
        <f t="shared" si="9"/>
        <v>1292.54</v>
      </c>
      <c r="E29" s="15">
        <f t="shared" si="6"/>
        <v>18095.559999999998</v>
      </c>
      <c r="F29" s="15">
        <f t="shared" si="10"/>
        <v>180.9556</v>
      </c>
      <c r="G29" s="15">
        <f t="shared" si="7"/>
        <v>241.317218</v>
      </c>
      <c r="H29" s="15">
        <f t="shared" si="7"/>
        <v>241.317218</v>
      </c>
      <c r="I29" s="15">
        <f t="shared" si="8"/>
        <v>301.67883599999999</v>
      </c>
      <c r="J29" s="17">
        <f t="shared" si="11"/>
        <v>44.48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s="9" customFormat="1" ht="10.8" thickBot="1" x14ac:dyDescent="0.25">
      <c r="A30" s="26" t="s">
        <v>34</v>
      </c>
      <c r="B30" s="27">
        <f t="shared" si="12"/>
        <v>1200.8</v>
      </c>
      <c r="C30" s="16">
        <f>ROUND('2022'!C30*'2023'!$J$2,2)</f>
        <v>51.24</v>
      </c>
      <c r="D30" s="29">
        <f t="shared" si="9"/>
        <v>1252.04</v>
      </c>
      <c r="E30" s="29">
        <f t="shared" si="6"/>
        <v>17528.559999999998</v>
      </c>
      <c r="F30" s="29">
        <f t="shared" si="10"/>
        <v>175.28560000000002</v>
      </c>
      <c r="G30" s="29">
        <f t="shared" si="7"/>
        <v>233.75586799999999</v>
      </c>
      <c r="H30" s="29">
        <f t="shared" si="7"/>
        <v>233.75586799999999</v>
      </c>
      <c r="I30" s="29">
        <f t="shared" si="8"/>
        <v>292.226136</v>
      </c>
      <c r="J30" s="30">
        <f t="shared" si="11"/>
        <v>44.48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9" customHeight="1" x14ac:dyDescent="0.3"/>
    <row r="32" spans="1:30" s="9" customFormat="1" ht="10.199999999999999" x14ac:dyDescent="0.2">
      <c r="A32" s="36" t="s">
        <v>35</v>
      </c>
      <c r="B32" s="36"/>
      <c r="C32" s="36"/>
      <c r="D32" s="36"/>
      <c r="E32" s="36"/>
      <c r="F32" s="36"/>
      <c r="G32" s="36"/>
      <c r="H32" s="36"/>
      <c r="I32" s="36"/>
      <c r="J32" s="36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s="9" customFormat="1" ht="10.199999999999999" x14ac:dyDescent="0.2">
      <c r="A33" s="37" t="s">
        <v>42</v>
      </c>
      <c r="B33" s="37"/>
      <c r="C33" s="37"/>
      <c r="D33" s="37"/>
      <c r="E33" s="37"/>
      <c r="F33" s="37"/>
      <c r="G33" s="37"/>
      <c r="H33" s="37"/>
      <c r="I33" s="37"/>
      <c r="J33" s="37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s="9" customFormat="1" ht="10.199999999999999" x14ac:dyDescent="0.2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s="9" customFormat="1" ht="23.4" customHeight="1" x14ac:dyDescent="0.2">
      <c r="A35" s="38" t="s">
        <v>44</v>
      </c>
      <c r="B35" s="39"/>
      <c r="C35" s="39"/>
      <c r="D35" s="39"/>
      <c r="E35" s="39"/>
      <c r="F35" s="39"/>
      <c r="G35" s="39"/>
      <c r="H35" s="39"/>
      <c r="I35" s="39"/>
      <c r="J35" s="3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s="9" customFormat="1" ht="23.4" customHeight="1" x14ac:dyDescent="0.2">
      <c r="A36" s="38" t="s">
        <v>45</v>
      </c>
      <c r="B36" s="38"/>
      <c r="C36" s="38"/>
      <c r="D36" s="38"/>
      <c r="E36" s="38"/>
      <c r="F36" s="38"/>
      <c r="G36" s="38"/>
      <c r="H36" s="38"/>
      <c r="I36" s="38"/>
      <c r="J36" s="3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s="9" customFormat="1" ht="12.6" customHeight="1" x14ac:dyDescent="0.2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</sheetData>
  <mergeCells count="7">
    <mergeCell ref="A37:J37"/>
    <mergeCell ref="A1:J1"/>
    <mergeCell ref="A32:J32"/>
    <mergeCell ref="A33:J33"/>
    <mergeCell ref="A34:J34"/>
    <mergeCell ref="A35:J35"/>
    <mergeCell ref="A36:J36"/>
  </mergeCells>
  <printOptions horizontalCentered="1"/>
  <pageMargins left="0.25" right="0.25" top="0.75" bottom="0.75" header="0.2278125" footer="0.3"/>
  <pageSetup paperSize="9" scale="86" orientation="landscape" r:id="rId1"/>
  <headerFooter>
    <oddHeader>&amp;L&amp;G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5" r:id="rId5">
          <objectPr defaultSize="0" autoPict="0" r:id="rId6">
            <anchor moveWithCells="1">
              <from>
                <xdr:col>0</xdr:col>
                <xdr:colOff>7620</xdr:colOff>
                <xdr:row>37</xdr:row>
                <xdr:rowOff>30480</xdr:rowOff>
              </from>
              <to>
                <xdr:col>9</xdr:col>
                <xdr:colOff>876300</xdr:colOff>
                <xdr:row>41</xdr:row>
                <xdr:rowOff>121920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6D2D-9D69-4E60-943C-0B077F55023E}">
  <sheetPr>
    <pageSetUpPr fitToPage="1"/>
  </sheetPr>
  <dimension ref="A1:AD37"/>
  <sheetViews>
    <sheetView zoomScale="110" zoomScaleNormal="110" workbookViewId="0">
      <selection activeCell="C28" sqref="C28"/>
    </sheetView>
  </sheetViews>
  <sheetFormatPr baseColWidth="10" defaultColWidth="6.44140625" defaultRowHeight="14.4" x14ac:dyDescent="0.3"/>
  <cols>
    <col min="1" max="10" width="15" style="6" customWidth="1"/>
    <col min="11" max="11" width="6.44140625" style="6"/>
    <col min="12" max="12" width="6.44140625" style="5"/>
    <col min="13" max="18" width="6.5546875" style="5" bestFit="1" customWidth="1"/>
    <col min="19" max="20" width="7.44140625" style="5" bestFit="1" customWidth="1"/>
    <col min="21" max="30" width="6.5546875" style="5" bestFit="1" customWidth="1"/>
    <col min="31" max="16384" width="6.44140625" style="6"/>
  </cols>
  <sheetData>
    <row r="1" spans="1:30" ht="33.6" customHeight="1" thickBot="1" x14ac:dyDescent="0.35">
      <c r="A1" s="40" t="s">
        <v>36</v>
      </c>
      <c r="B1" s="41"/>
      <c r="C1" s="41"/>
      <c r="D1" s="41"/>
      <c r="E1" s="41"/>
      <c r="F1" s="41"/>
      <c r="G1" s="41"/>
      <c r="H1" s="41"/>
      <c r="I1" s="41"/>
      <c r="J1" s="42"/>
      <c r="K1" s="1"/>
      <c r="L1" s="2"/>
      <c r="M1" s="2"/>
      <c r="N1" s="2"/>
      <c r="O1" s="2"/>
      <c r="P1" s="2"/>
      <c r="Q1" s="3"/>
      <c r="R1" s="4"/>
      <c r="S1" s="4"/>
    </row>
    <row r="2" spans="1:30" ht="15" thickBot="1" x14ac:dyDescent="0.35"/>
    <row r="3" spans="1:30" s="9" customFormat="1" ht="41.4" thickBot="1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9" customFormat="1" ht="10.199999999999999" x14ac:dyDescent="0.2">
      <c r="A4" s="11" t="s">
        <v>10</v>
      </c>
      <c r="B4" s="12">
        <v>1654.16</v>
      </c>
      <c r="C4" s="12">
        <v>663.93</v>
      </c>
      <c r="D4" s="13">
        <v>2318.09</v>
      </c>
      <c r="E4" s="13">
        <v>32453.260000000002</v>
      </c>
      <c r="F4" s="13">
        <v>324.52999999999997</v>
      </c>
      <c r="G4" s="13">
        <v>432.79</v>
      </c>
      <c r="H4" s="13">
        <v>432.79</v>
      </c>
      <c r="I4" s="13">
        <v>541.04</v>
      </c>
      <c r="J4" s="12">
        <v>42.98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9" customFormat="1" ht="10.199999999999999" x14ac:dyDescent="0.2">
      <c r="A5" s="14" t="s">
        <v>11</v>
      </c>
      <c r="B5" s="15">
        <v>1654.16</v>
      </c>
      <c r="C5" s="16">
        <v>574.03</v>
      </c>
      <c r="D5" s="15">
        <v>2228.19</v>
      </c>
      <c r="E5" s="15">
        <v>31194.66</v>
      </c>
      <c r="F5" s="15">
        <v>311.95</v>
      </c>
      <c r="G5" s="15">
        <v>416</v>
      </c>
      <c r="H5" s="15">
        <v>416</v>
      </c>
      <c r="I5" s="15">
        <v>520.05999999999995</v>
      </c>
      <c r="J5" s="17">
        <v>42.98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s="9" customFormat="1" ht="10.199999999999999" x14ac:dyDescent="0.2">
      <c r="A6" s="14" t="s">
        <v>12</v>
      </c>
      <c r="B6" s="15">
        <v>1654.16</v>
      </c>
      <c r="C6" s="16">
        <v>484.41</v>
      </c>
      <c r="D6" s="15">
        <v>2138.5700000000002</v>
      </c>
      <c r="E6" s="15">
        <v>29939.980000000003</v>
      </c>
      <c r="F6" s="15">
        <v>299.39999999999998</v>
      </c>
      <c r="G6" s="15">
        <v>399.27</v>
      </c>
      <c r="H6" s="15">
        <v>399.27</v>
      </c>
      <c r="I6" s="15">
        <v>499.14</v>
      </c>
      <c r="J6" s="17">
        <v>42.98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9" customFormat="1" ht="10.199999999999999" x14ac:dyDescent="0.2">
      <c r="A7" s="14" t="s">
        <v>13</v>
      </c>
      <c r="B7" s="15">
        <v>1654.16</v>
      </c>
      <c r="C7" s="16">
        <v>430.01</v>
      </c>
      <c r="D7" s="15">
        <v>2084.17</v>
      </c>
      <c r="E7" s="15">
        <v>29178.38</v>
      </c>
      <c r="F7" s="15">
        <v>291.77999999999997</v>
      </c>
      <c r="G7" s="15">
        <v>389.11</v>
      </c>
      <c r="H7" s="15">
        <v>389.11</v>
      </c>
      <c r="I7" s="15">
        <v>486.45</v>
      </c>
      <c r="J7" s="17">
        <v>42.98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s="9" customFormat="1" ht="10.199999999999999" x14ac:dyDescent="0.2">
      <c r="A8" s="14" t="s">
        <v>14</v>
      </c>
      <c r="B8" s="15">
        <v>1654.16</v>
      </c>
      <c r="C8" s="16">
        <v>369.94</v>
      </c>
      <c r="D8" s="15">
        <v>2024.1000000000001</v>
      </c>
      <c r="E8" s="15">
        <v>28337.4</v>
      </c>
      <c r="F8" s="15">
        <v>283.37</v>
      </c>
      <c r="G8" s="15">
        <v>377.9</v>
      </c>
      <c r="H8" s="15">
        <v>377.9</v>
      </c>
      <c r="I8" s="15">
        <v>472.42</v>
      </c>
      <c r="J8" s="17">
        <v>42.98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9" customFormat="1" ht="10.199999999999999" x14ac:dyDescent="0.2">
      <c r="A9" s="14" t="s">
        <v>15</v>
      </c>
      <c r="B9" s="15">
        <v>1654.16</v>
      </c>
      <c r="C9" s="16">
        <v>320.31</v>
      </c>
      <c r="D9" s="15">
        <v>1974.47</v>
      </c>
      <c r="E9" s="15">
        <v>27642.58</v>
      </c>
      <c r="F9" s="15">
        <v>276.43</v>
      </c>
      <c r="G9" s="15">
        <v>368.63</v>
      </c>
      <c r="H9" s="15">
        <v>368.63</v>
      </c>
      <c r="I9" s="15">
        <v>460.84</v>
      </c>
      <c r="J9" s="17">
        <v>42.98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s="9" customFormat="1" ht="10.199999999999999" x14ac:dyDescent="0.2">
      <c r="A10" s="14" t="s">
        <v>16</v>
      </c>
      <c r="B10" s="15">
        <v>1654.16</v>
      </c>
      <c r="C10" s="16">
        <v>259.89999999999998</v>
      </c>
      <c r="D10" s="15">
        <v>1914.06</v>
      </c>
      <c r="E10" s="15">
        <v>26796.84</v>
      </c>
      <c r="F10" s="15">
        <v>267.97000000000003</v>
      </c>
      <c r="G10" s="15">
        <v>357.36</v>
      </c>
      <c r="H10" s="15">
        <v>357.36</v>
      </c>
      <c r="I10" s="15">
        <v>446.74</v>
      </c>
      <c r="J10" s="17">
        <v>42.98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9" customFormat="1" ht="10.199999999999999" x14ac:dyDescent="0.2">
      <c r="A11" s="14" t="s">
        <v>17</v>
      </c>
      <c r="B11" s="15">
        <v>1654.16</v>
      </c>
      <c r="C11" s="16">
        <v>199.5</v>
      </c>
      <c r="D11" s="15">
        <v>1853.66</v>
      </c>
      <c r="E11" s="15">
        <v>25951.24</v>
      </c>
      <c r="F11" s="15">
        <v>259.51</v>
      </c>
      <c r="G11" s="15">
        <v>346.08</v>
      </c>
      <c r="H11" s="15">
        <v>346.08</v>
      </c>
      <c r="I11" s="15">
        <v>432.64</v>
      </c>
      <c r="J11" s="17">
        <v>42.98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s="9" customFormat="1" ht="10.199999999999999" x14ac:dyDescent="0.2">
      <c r="A12" s="14" t="s">
        <v>18</v>
      </c>
      <c r="B12" s="15">
        <v>1654.16</v>
      </c>
      <c r="C12" s="16">
        <v>139.08000000000001</v>
      </c>
      <c r="D12" s="15">
        <v>1793.24</v>
      </c>
      <c r="E12" s="15">
        <v>25105.360000000001</v>
      </c>
      <c r="F12" s="15">
        <v>251.05</v>
      </c>
      <c r="G12" s="15">
        <v>334.8</v>
      </c>
      <c r="H12" s="15">
        <v>334.8</v>
      </c>
      <c r="I12" s="15">
        <v>418.54</v>
      </c>
      <c r="J12" s="17">
        <v>42.98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9" customFormat="1" ht="10.199999999999999" x14ac:dyDescent="0.2">
      <c r="A13" s="14" t="s">
        <v>19</v>
      </c>
      <c r="B13" s="15">
        <v>1654.16</v>
      </c>
      <c r="C13" s="16">
        <v>89.54</v>
      </c>
      <c r="D13" s="15">
        <v>1743.7</v>
      </c>
      <c r="E13" s="15">
        <v>24411.8</v>
      </c>
      <c r="F13" s="15">
        <v>244.12</v>
      </c>
      <c r="G13" s="15">
        <v>325.55</v>
      </c>
      <c r="H13" s="15">
        <v>325.55</v>
      </c>
      <c r="I13" s="15">
        <v>406.98</v>
      </c>
      <c r="J13" s="17">
        <v>42.98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s="9" customFormat="1" ht="10.199999999999999" x14ac:dyDescent="0.2">
      <c r="A14" s="11"/>
      <c r="B14" s="18"/>
      <c r="C14" s="19"/>
      <c r="D14" s="18"/>
      <c r="E14" s="18"/>
      <c r="F14" s="18"/>
      <c r="G14" s="18"/>
      <c r="H14" s="18"/>
      <c r="I14" s="18"/>
      <c r="J14" s="2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s="9" customFormat="1" ht="10.199999999999999" x14ac:dyDescent="0.2">
      <c r="A15" s="11"/>
      <c r="B15" s="21"/>
      <c r="C15" s="22"/>
      <c r="D15" s="23"/>
      <c r="E15" s="23"/>
      <c r="F15" s="23"/>
      <c r="G15" s="23"/>
      <c r="H15" s="23"/>
      <c r="I15" s="23"/>
      <c r="J15" s="2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9" customFormat="1" ht="10.199999999999999" x14ac:dyDescent="0.2">
      <c r="A16" s="14" t="s">
        <v>20</v>
      </c>
      <c r="B16" s="15">
        <v>1160.19</v>
      </c>
      <c r="C16" s="16">
        <v>581.78</v>
      </c>
      <c r="D16" s="15">
        <v>1741.97</v>
      </c>
      <c r="E16" s="15">
        <v>24387.58</v>
      </c>
      <c r="F16" s="15">
        <v>243.88</v>
      </c>
      <c r="G16" s="15">
        <v>325.23</v>
      </c>
      <c r="H16" s="15">
        <v>325.23</v>
      </c>
      <c r="I16" s="15">
        <v>406.58</v>
      </c>
      <c r="J16" s="17">
        <v>42.98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s="9" customFormat="1" ht="10.199999999999999" x14ac:dyDescent="0.2">
      <c r="A17" s="14" t="s">
        <v>21</v>
      </c>
      <c r="B17" s="25">
        <v>1160.19</v>
      </c>
      <c r="C17" s="16">
        <v>538.89</v>
      </c>
      <c r="D17" s="15">
        <v>1699.08</v>
      </c>
      <c r="E17" s="15">
        <v>23787.119999999999</v>
      </c>
      <c r="F17" s="15">
        <v>237.87</v>
      </c>
      <c r="G17" s="15">
        <v>317.22000000000003</v>
      </c>
      <c r="H17" s="15">
        <v>317.22000000000003</v>
      </c>
      <c r="I17" s="15">
        <v>396.57</v>
      </c>
      <c r="J17" s="17">
        <v>42.98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s="9" customFormat="1" ht="10.199999999999999" x14ac:dyDescent="0.2">
      <c r="A18" s="14" t="s">
        <v>22</v>
      </c>
      <c r="B18" s="25">
        <v>1160.19</v>
      </c>
      <c r="C18" s="16">
        <v>477.5</v>
      </c>
      <c r="D18" s="15">
        <v>1637.69</v>
      </c>
      <c r="E18" s="15">
        <v>22927.66</v>
      </c>
      <c r="F18" s="15">
        <v>229.28</v>
      </c>
      <c r="G18" s="15">
        <v>305.76</v>
      </c>
      <c r="H18" s="15">
        <v>305.76</v>
      </c>
      <c r="I18" s="15">
        <v>382.24</v>
      </c>
      <c r="J18" s="17">
        <v>42.98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s="9" customFormat="1" ht="10.199999999999999" x14ac:dyDescent="0.2">
      <c r="A19" s="14" t="s">
        <v>23</v>
      </c>
      <c r="B19" s="25">
        <v>1160.19</v>
      </c>
      <c r="C19" s="16">
        <v>416.08</v>
      </c>
      <c r="D19" s="15">
        <v>1576.27</v>
      </c>
      <c r="E19" s="15">
        <v>22067.78</v>
      </c>
      <c r="F19" s="15">
        <v>220.68</v>
      </c>
      <c r="G19" s="15">
        <v>294.29000000000002</v>
      </c>
      <c r="H19" s="15">
        <v>294.29000000000002</v>
      </c>
      <c r="I19" s="15">
        <v>367.9</v>
      </c>
      <c r="J19" s="17">
        <v>42.98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s="9" customFormat="1" ht="10.199999999999999" x14ac:dyDescent="0.2">
      <c r="A20" s="14" t="s">
        <v>24</v>
      </c>
      <c r="B20" s="25">
        <v>1160.19</v>
      </c>
      <c r="C20" s="16">
        <v>354.73</v>
      </c>
      <c r="D20" s="15">
        <v>1514.92</v>
      </c>
      <c r="E20" s="15">
        <v>21208.880000000001</v>
      </c>
      <c r="F20" s="15">
        <v>212.09</v>
      </c>
      <c r="G20" s="15">
        <v>282.83999999999997</v>
      </c>
      <c r="H20" s="15">
        <v>282.83999999999997</v>
      </c>
      <c r="I20" s="15">
        <v>353.58</v>
      </c>
      <c r="J20" s="17">
        <v>42.98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s="9" customFormat="1" ht="10.199999999999999" x14ac:dyDescent="0.2">
      <c r="A21" s="14" t="s">
        <v>25</v>
      </c>
      <c r="B21" s="25">
        <v>1160.19</v>
      </c>
      <c r="C21" s="16">
        <v>317.64999999999998</v>
      </c>
      <c r="D21" s="15">
        <v>1477.8400000000001</v>
      </c>
      <c r="E21" s="15">
        <v>20689.760000000002</v>
      </c>
      <c r="F21" s="15">
        <v>206.9</v>
      </c>
      <c r="G21" s="15">
        <v>275.91000000000003</v>
      </c>
      <c r="H21" s="15">
        <v>275.91000000000003</v>
      </c>
      <c r="I21" s="15">
        <v>344.93</v>
      </c>
      <c r="J21" s="17">
        <v>42.98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s="9" customFormat="1" ht="10.199999999999999" x14ac:dyDescent="0.2">
      <c r="A22" s="14" t="s">
        <v>26</v>
      </c>
      <c r="B22" s="25">
        <v>1160.19</v>
      </c>
      <c r="C22" s="16">
        <v>286.64999999999998</v>
      </c>
      <c r="D22" s="15">
        <v>1446.8400000000001</v>
      </c>
      <c r="E22" s="15">
        <v>20255.760000000002</v>
      </c>
      <c r="F22" s="15">
        <v>202.56</v>
      </c>
      <c r="G22" s="15">
        <v>270.13</v>
      </c>
      <c r="H22" s="15">
        <v>270.13</v>
      </c>
      <c r="I22" s="15">
        <v>337.69</v>
      </c>
      <c r="J22" s="17">
        <v>42.98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9" customFormat="1" ht="10.199999999999999" x14ac:dyDescent="0.2">
      <c r="A23" s="14" t="s">
        <v>27</v>
      </c>
      <c r="B23" s="25">
        <v>1160.19</v>
      </c>
      <c r="C23" s="16">
        <v>255.65</v>
      </c>
      <c r="D23" s="15">
        <v>1415.8400000000001</v>
      </c>
      <c r="E23" s="15">
        <v>19821.760000000002</v>
      </c>
      <c r="F23" s="15">
        <v>198.22</v>
      </c>
      <c r="G23" s="15">
        <v>264.33999999999997</v>
      </c>
      <c r="H23" s="15">
        <v>264.33999999999997</v>
      </c>
      <c r="I23" s="15">
        <v>330.46</v>
      </c>
      <c r="J23" s="17">
        <v>42.98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s="9" customFormat="1" ht="10.199999999999999" x14ac:dyDescent="0.2">
      <c r="A24" s="14" t="s">
        <v>28</v>
      </c>
      <c r="B24" s="25">
        <v>1160.19</v>
      </c>
      <c r="C24" s="16">
        <v>224.6</v>
      </c>
      <c r="D24" s="15">
        <v>1384.79</v>
      </c>
      <c r="E24" s="15">
        <v>19387.059999999998</v>
      </c>
      <c r="F24" s="15">
        <v>193.87</v>
      </c>
      <c r="G24" s="15">
        <v>258.54000000000002</v>
      </c>
      <c r="H24" s="15">
        <v>258.54000000000002</v>
      </c>
      <c r="I24" s="15">
        <v>323.20999999999998</v>
      </c>
      <c r="J24" s="17">
        <v>42.98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s="9" customFormat="1" ht="10.199999999999999" x14ac:dyDescent="0.2">
      <c r="A25" s="14" t="s">
        <v>29</v>
      </c>
      <c r="B25" s="25">
        <v>1160.19</v>
      </c>
      <c r="C25" s="16">
        <v>193.62</v>
      </c>
      <c r="D25" s="15">
        <v>1353.81</v>
      </c>
      <c r="E25" s="15">
        <v>18953.34</v>
      </c>
      <c r="F25" s="15">
        <v>189.53</v>
      </c>
      <c r="G25" s="15">
        <v>252.76</v>
      </c>
      <c r="H25" s="15">
        <v>252.76</v>
      </c>
      <c r="I25" s="15">
        <v>315.98</v>
      </c>
      <c r="J25" s="17">
        <v>42.98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s="9" customFormat="1" ht="10.199999999999999" x14ac:dyDescent="0.2">
      <c r="A26" s="14" t="s">
        <v>30</v>
      </c>
      <c r="B26" s="25">
        <v>1160.19</v>
      </c>
      <c r="C26" s="16">
        <v>183.12</v>
      </c>
      <c r="D26" s="15">
        <v>1343.31</v>
      </c>
      <c r="E26" s="15">
        <v>18806.34</v>
      </c>
      <c r="F26" s="15">
        <v>188.06</v>
      </c>
      <c r="G26" s="15">
        <v>250.8</v>
      </c>
      <c r="H26" s="15">
        <v>250.8</v>
      </c>
      <c r="I26" s="15">
        <v>313.52999999999997</v>
      </c>
      <c r="J26" s="17">
        <v>42.98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s="9" customFormat="1" ht="10.199999999999999" x14ac:dyDescent="0.2">
      <c r="A27" s="14" t="s">
        <v>31</v>
      </c>
      <c r="B27" s="25">
        <v>1160.19</v>
      </c>
      <c r="C27" s="16">
        <v>151.66</v>
      </c>
      <c r="D27" s="15">
        <v>1311.8500000000001</v>
      </c>
      <c r="E27" s="15">
        <v>18365.900000000001</v>
      </c>
      <c r="F27" s="15">
        <v>183.66</v>
      </c>
      <c r="G27" s="15">
        <v>244.92</v>
      </c>
      <c r="H27" s="15">
        <v>244.92</v>
      </c>
      <c r="I27" s="15">
        <v>306.19</v>
      </c>
      <c r="J27" s="17">
        <v>42.98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s="9" customFormat="1" ht="10.199999999999999" x14ac:dyDescent="0.2">
      <c r="A28" s="14" t="s">
        <v>32</v>
      </c>
      <c r="B28" s="25">
        <v>1160.19</v>
      </c>
      <c r="C28" s="16">
        <v>120.15</v>
      </c>
      <c r="D28" s="15">
        <v>1280.3400000000001</v>
      </c>
      <c r="E28" s="15">
        <v>17924.760000000002</v>
      </c>
      <c r="F28" s="15">
        <v>179.25</v>
      </c>
      <c r="G28" s="15">
        <v>239.04</v>
      </c>
      <c r="H28" s="15">
        <v>239.04</v>
      </c>
      <c r="I28" s="15">
        <v>298.83</v>
      </c>
      <c r="J28" s="17">
        <v>42.98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s="9" customFormat="1" ht="10.199999999999999" x14ac:dyDescent="0.2">
      <c r="A29" s="14" t="s">
        <v>33</v>
      </c>
      <c r="B29" s="25">
        <v>1160.19</v>
      </c>
      <c r="C29" s="16">
        <v>88.64</v>
      </c>
      <c r="D29" s="15">
        <v>1248.8300000000002</v>
      </c>
      <c r="E29" s="15">
        <v>17483.620000000003</v>
      </c>
      <c r="F29" s="15">
        <v>174.84</v>
      </c>
      <c r="G29" s="15">
        <v>233.16</v>
      </c>
      <c r="H29" s="15">
        <v>233.16</v>
      </c>
      <c r="I29" s="15">
        <v>291.48</v>
      </c>
      <c r="J29" s="17">
        <v>42.98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s="9" customFormat="1" ht="10.8" thickBot="1" x14ac:dyDescent="0.25">
      <c r="A30" s="26" t="s">
        <v>34</v>
      </c>
      <c r="B30" s="27">
        <v>1160.19</v>
      </c>
      <c r="C30" s="28">
        <v>49.51</v>
      </c>
      <c r="D30" s="29">
        <v>1209.7</v>
      </c>
      <c r="E30" s="29">
        <v>16935.8</v>
      </c>
      <c r="F30" s="29">
        <v>169.36</v>
      </c>
      <c r="G30" s="29">
        <v>225.85</v>
      </c>
      <c r="H30" s="29">
        <v>225.85</v>
      </c>
      <c r="I30" s="29">
        <v>282.33999999999997</v>
      </c>
      <c r="J30" s="30">
        <v>42.98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9" customHeight="1" x14ac:dyDescent="0.3"/>
    <row r="32" spans="1:30" s="9" customFormat="1" ht="10.199999999999999" x14ac:dyDescent="0.2">
      <c r="A32" s="36" t="s">
        <v>35</v>
      </c>
      <c r="B32" s="36"/>
      <c r="C32" s="36"/>
      <c r="D32" s="36"/>
      <c r="E32" s="36"/>
      <c r="F32" s="36"/>
      <c r="G32" s="36"/>
      <c r="H32" s="36"/>
      <c r="I32" s="36"/>
      <c r="J32" s="36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s="9" customFormat="1" ht="10.199999999999999" customHeight="1" x14ac:dyDescent="0.2">
      <c r="A33" s="37" t="s">
        <v>37</v>
      </c>
      <c r="B33" s="37"/>
      <c r="C33" s="37"/>
      <c r="D33" s="37"/>
      <c r="E33" s="37"/>
      <c r="F33" s="37"/>
      <c r="G33" s="37"/>
      <c r="H33" s="37"/>
      <c r="I33" s="37"/>
      <c r="J33" s="37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s="9" customFormat="1" ht="10.199999999999999" customHeight="1" x14ac:dyDescent="0.2">
      <c r="A34" s="37" t="s">
        <v>38</v>
      </c>
      <c r="B34" s="37"/>
      <c r="C34" s="37"/>
      <c r="D34" s="37"/>
      <c r="E34" s="37"/>
      <c r="F34" s="37"/>
      <c r="G34" s="37"/>
      <c r="H34" s="37"/>
      <c r="I34" s="37"/>
      <c r="J34" s="37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s="9" customFormat="1" ht="10.199999999999999" customHeight="1" x14ac:dyDescent="0.2">
      <c r="A35" s="38" t="s">
        <v>39</v>
      </c>
      <c r="B35" s="39"/>
      <c r="C35" s="39"/>
      <c r="D35" s="39"/>
      <c r="E35" s="39"/>
      <c r="F35" s="39"/>
      <c r="G35" s="39"/>
      <c r="H35" s="39"/>
      <c r="I35" s="39"/>
      <c r="J35" s="3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s="9" customFormat="1" ht="10.199999999999999" customHeight="1" x14ac:dyDescent="0.2">
      <c r="A36" s="38" t="s">
        <v>40</v>
      </c>
      <c r="B36" s="38"/>
      <c r="C36" s="38"/>
      <c r="D36" s="38"/>
      <c r="E36" s="38"/>
      <c r="F36" s="38"/>
      <c r="G36" s="38"/>
      <c r="H36" s="38"/>
      <c r="I36" s="38"/>
      <c r="J36" s="3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s="9" customFormat="1" ht="10.199999999999999" customHeight="1" x14ac:dyDescent="0.2">
      <c r="A37" s="32" t="s">
        <v>41</v>
      </c>
      <c r="B37" s="32"/>
      <c r="C37" s="32"/>
      <c r="D37" s="32"/>
      <c r="E37" s="32"/>
      <c r="F37" s="32"/>
      <c r="G37" s="32"/>
      <c r="H37" s="32"/>
      <c r="I37" s="32"/>
      <c r="J37" s="3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</sheetData>
  <mergeCells count="7">
    <mergeCell ref="A37:J37"/>
    <mergeCell ref="A1:J1"/>
    <mergeCell ref="A32:J32"/>
    <mergeCell ref="A33:J33"/>
    <mergeCell ref="A34:J34"/>
    <mergeCell ref="A35:J35"/>
    <mergeCell ref="A36:J36"/>
  </mergeCells>
  <pageMargins left="0.25" right="0.25" top="0.75" bottom="0.75" header="0.3" footer="0.3"/>
  <pageSetup paperSize="9" scale="9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1" r:id="rId4">
          <objectPr defaultSize="0" autoPict="0" r:id="rId5">
            <anchor moveWithCells="1">
              <from>
                <xdr:col>0</xdr:col>
                <xdr:colOff>7620</xdr:colOff>
                <xdr:row>37</xdr:row>
                <xdr:rowOff>160020</xdr:rowOff>
              </from>
              <to>
                <xdr:col>10</xdr:col>
                <xdr:colOff>0</xdr:colOff>
                <xdr:row>42</xdr:row>
                <xdr:rowOff>99060</xdr:rowOff>
              </to>
            </anchor>
          </objectPr>
        </oleObject>
      </mc:Choice>
      <mc:Fallback>
        <oleObject progId="Word.Document.12" shapeId="205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Bedia, María Teresa</dc:creator>
  <cp:lastModifiedBy>Rodríguez Bedia, María Teresa</cp:lastModifiedBy>
  <cp:lastPrinted>2024-02-12T13:10:16Z</cp:lastPrinted>
  <dcterms:created xsi:type="dcterms:W3CDTF">2024-02-06T10:06:25Z</dcterms:created>
  <dcterms:modified xsi:type="dcterms:W3CDTF">2024-02-15T10:30:12Z</dcterms:modified>
</cp:coreProperties>
</file>