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vr.ordacademica\AREA DE CALIDAD\P3-EVALUACION ACTIVIDAD DOCENTE\INFORMES AREA DE CALIDAD\Informe Area de Calidad 2016-2017\Postgrado\"/>
    </mc:Choice>
  </mc:AlternateContent>
  <bookViews>
    <workbookView xWindow="120" yWindow="615" windowWidth="20730" windowHeight="11340" activeTab="2"/>
  </bookViews>
  <sheets>
    <sheet name="Portada" sheetId="6" r:id="rId1"/>
    <sheet name="Preguntas" sheetId="3" r:id="rId2"/>
    <sheet name="Resultados" sheetId="1" r:id="rId3"/>
  </sheets>
  <calcPr calcId="152511"/>
</workbook>
</file>

<file path=xl/calcChain.xml><?xml version="1.0" encoding="utf-8"?>
<calcChain xmlns="http://schemas.openxmlformats.org/spreadsheetml/2006/main">
  <c r="C43" i="1" l="1"/>
  <c r="AD46" i="1" l="1"/>
  <c r="AD41" i="1"/>
  <c r="AD42" i="1"/>
  <c r="AD43" i="1"/>
  <c r="AD44" i="1"/>
  <c r="AD45" i="1"/>
  <c r="AA46" i="1"/>
  <c r="AS45" i="1"/>
  <c r="AS44" i="1"/>
  <c r="AS43" i="1"/>
  <c r="AS42" i="1"/>
  <c r="AS41" i="1"/>
  <c r="AQ45" i="1"/>
  <c r="AQ44" i="1"/>
  <c r="AQ43" i="1"/>
  <c r="AQ42" i="1"/>
  <c r="AQ41" i="1"/>
  <c r="AO45" i="1"/>
  <c r="AO44" i="1"/>
  <c r="AO43" i="1"/>
  <c r="AO42" i="1"/>
  <c r="AO41" i="1"/>
  <c r="AM45" i="1"/>
  <c r="AM44" i="1"/>
  <c r="AM43" i="1"/>
  <c r="AM42" i="1"/>
  <c r="AM41" i="1"/>
  <c r="AK45" i="1"/>
  <c r="AK44" i="1"/>
  <c r="AK43" i="1"/>
  <c r="AK42" i="1"/>
  <c r="AK41" i="1"/>
  <c r="AI45" i="1"/>
  <c r="AI44" i="1"/>
  <c r="AI43" i="1"/>
  <c r="AI42" i="1"/>
  <c r="AI41" i="1"/>
  <c r="L41" i="1"/>
  <c r="L42" i="1"/>
  <c r="L43" i="1"/>
  <c r="L44" i="1"/>
  <c r="L45" i="1"/>
  <c r="J45" i="1"/>
  <c r="J44" i="1"/>
  <c r="J43" i="1"/>
  <c r="J42" i="1"/>
  <c r="J41" i="1"/>
  <c r="I45" i="1"/>
  <c r="I44" i="1"/>
  <c r="I43" i="1"/>
  <c r="I42" i="1"/>
  <c r="I41" i="1"/>
  <c r="G45" i="1"/>
  <c r="F45" i="1"/>
  <c r="G44" i="1"/>
  <c r="F44" i="1"/>
  <c r="G43" i="1"/>
  <c r="F43" i="1"/>
  <c r="G42" i="1"/>
  <c r="F42" i="1"/>
  <c r="G41" i="1"/>
  <c r="F41" i="1"/>
  <c r="D45" i="1"/>
  <c r="D44" i="1"/>
  <c r="D43" i="1"/>
  <c r="D42" i="1"/>
  <c r="D41" i="1"/>
  <c r="C45" i="1"/>
  <c r="C44" i="1"/>
  <c r="C42" i="1"/>
  <c r="C41" i="1"/>
  <c r="L46" i="1"/>
  <c r="J46" i="1"/>
  <c r="I46" i="1"/>
  <c r="G46" i="1"/>
  <c r="F46" i="1"/>
  <c r="D46" i="1"/>
  <c r="C46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1" i="1"/>
  <c r="AT32" i="1"/>
  <c r="AT33" i="1"/>
  <c r="AT34" i="1"/>
  <c r="AT35" i="1"/>
  <c r="AT36" i="1"/>
  <c r="AT37" i="1"/>
  <c r="AT38" i="1"/>
  <c r="AT39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1" i="1"/>
  <c r="AR32" i="1"/>
  <c r="AR33" i="1"/>
  <c r="AR34" i="1"/>
  <c r="AR35" i="1"/>
  <c r="AR36" i="1"/>
  <c r="AR37" i="1"/>
  <c r="AR38" i="1"/>
  <c r="AR39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1" i="1"/>
  <c r="AP32" i="1"/>
  <c r="AP33" i="1"/>
  <c r="AP34" i="1"/>
  <c r="AP35" i="1"/>
  <c r="AP36" i="1"/>
  <c r="AP37" i="1"/>
  <c r="AP38" i="1"/>
  <c r="AP39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1" i="1"/>
  <c r="AN32" i="1"/>
  <c r="AN33" i="1"/>
  <c r="AN34" i="1"/>
  <c r="AN35" i="1"/>
  <c r="AN36" i="1"/>
  <c r="AN37" i="1"/>
  <c r="AN38" i="1"/>
  <c r="AN39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1" i="1"/>
  <c r="AL32" i="1"/>
  <c r="AL33" i="1"/>
  <c r="AL34" i="1"/>
  <c r="AL35" i="1"/>
  <c r="AL36" i="1"/>
  <c r="AL37" i="1"/>
  <c r="AL38" i="1"/>
  <c r="AL39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1" i="1"/>
  <c r="AJ32" i="1"/>
  <c r="AJ33" i="1"/>
  <c r="AJ34" i="1"/>
  <c r="AJ35" i="1"/>
  <c r="AJ36" i="1"/>
  <c r="AJ37" i="1"/>
  <c r="AJ38" i="1"/>
  <c r="AJ39" i="1"/>
  <c r="AD39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1" i="1"/>
  <c r="AD32" i="1"/>
  <c r="AD33" i="1"/>
  <c r="AD34" i="1"/>
  <c r="AD35" i="1"/>
  <c r="AD36" i="1"/>
  <c r="AD37" i="1"/>
  <c r="AD38" i="1"/>
  <c r="AD3" i="1"/>
  <c r="AA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1" i="1"/>
  <c r="AA32" i="1"/>
  <c r="AA33" i="1"/>
  <c r="AA34" i="1"/>
  <c r="AA35" i="1"/>
  <c r="AA36" i="1"/>
  <c r="AA37" i="1"/>
  <c r="AA38" i="1"/>
  <c r="AA39" i="1"/>
  <c r="AA3" i="1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3" i="1"/>
  <c r="K30" i="1"/>
  <c r="H18" i="1"/>
  <c r="K4" i="1" l="1"/>
  <c r="H4" i="1" l="1"/>
  <c r="H37" i="1"/>
  <c r="H38" i="1"/>
  <c r="H39" i="1"/>
  <c r="H31" i="1"/>
  <c r="H27" i="1"/>
  <c r="AS46" i="1" l="1"/>
  <c r="AQ46" i="1"/>
  <c r="AO46" i="1"/>
  <c r="AM46" i="1"/>
  <c r="AK46" i="1"/>
  <c r="AI46" i="1"/>
  <c r="E3" i="1"/>
  <c r="AT3" i="1"/>
  <c r="AR3" i="1"/>
  <c r="AP3" i="1"/>
  <c r="AN3" i="1"/>
  <c r="AL3" i="1"/>
  <c r="AJ3" i="1"/>
  <c r="E45" i="1" l="1"/>
  <c r="E41" i="1"/>
  <c r="E46" i="1"/>
  <c r="E44" i="1"/>
  <c r="E42" i="1"/>
  <c r="AR43" i="1"/>
  <c r="AJ46" i="1"/>
  <c r="AJ42" i="1"/>
  <c r="AL44" i="1"/>
  <c r="AN46" i="1"/>
  <c r="AN42" i="1"/>
  <c r="AP44" i="1"/>
  <c r="AR46" i="1"/>
  <c r="AR42" i="1"/>
  <c r="AT44" i="1"/>
  <c r="AJ45" i="1"/>
  <c r="AJ41" i="1"/>
  <c r="AL43" i="1"/>
  <c r="AN45" i="1"/>
  <c r="AN41" i="1"/>
  <c r="AP43" i="1"/>
  <c r="AR45" i="1"/>
  <c r="AR41" i="1"/>
  <c r="AT43" i="1"/>
  <c r="AJ44" i="1"/>
  <c r="AL46" i="1"/>
  <c r="AL42" i="1"/>
  <c r="AN44" i="1"/>
  <c r="AP46" i="1"/>
  <c r="AP42" i="1"/>
  <c r="AR44" i="1"/>
  <c r="AT46" i="1"/>
  <c r="AT42" i="1"/>
  <c r="E43" i="1"/>
  <c r="AJ43" i="1"/>
  <c r="AL45" i="1"/>
  <c r="AL41" i="1"/>
  <c r="AN43" i="1"/>
  <c r="AP45" i="1"/>
  <c r="AP41" i="1"/>
  <c r="AT45" i="1"/>
  <c r="AT41" i="1"/>
  <c r="K41" i="1" l="1"/>
  <c r="K42" i="1"/>
  <c r="K43" i="1"/>
  <c r="K44" i="1"/>
  <c r="K45" i="1"/>
  <c r="K46" i="1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1" i="1"/>
  <c r="K32" i="1"/>
  <c r="K33" i="1"/>
  <c r="K34" i="1"/>
  <c r="K35" i="1"/>
  <c r="K36" i="1"/>
  <c r="K37" i="1"/>
  <c r="K38" i="1"/>
  <c r="K39" i="1"/>
  <c r="K3" i="1"/>
  <c r="H41" i="1" l="1"/>
  <c r="H42" i="1"/>
  <c r="H43" i="1"/>
  <c r="H44" i="1"/>
  <c r="H45" i="1"/>
  <c r="H46" i="1"/>
  <c r="H5" i="1" l="1"/>
  <c r="H6" i="1"/>
  <c r="H7" i="1"/>
  <c r="H8" i="1"/>
  <c r="H9" i="1"/>
  <c r="H10" i="1"/>
  <c r="H11" i="1"/>
  <c r="H12" i="1"/>
  <c r="H13" i="1"/>
  <c r="H14" i="1"/>
  <c r="H15" i="1"/>
  <c r="H16" i="1"/>
  <c r="H19" i="1"/>
  <c r="H20" i="1"/>
  <c r="H21" i="1"/>
  <c r="H22" i="1"/>
  <c r="H23" i="1"/>
  <c r="H24" i="1"/>
  <c r="H25" i="1"/>
  <c r="H26" i="1"/>
  <c r="H28" i="1"/>
  <c r="H29" i="1"/>
  <c r="H30" i="1"/>
  <c r="H32" i="1"/>
  <c r="H33" i="1"/>
  <c r="H34" i="1"/>
  <c r="H35" i="1"/>
  <c r="H36" i="1"/>
  <c r="H3" i="1"/>
</calcChain>
</file>

<file path=xl/sharedStrings.xml><?xml version="1.0" encoding="utf-8"?>
<sst xmlns="http://schemas.openxmlformats.org/spreadsheetml/2006/main" count="225" uniqueCount="144">
  <si>
    <t>M1-CONTEXTOS</t>
  </si>
  <si>
    <t>M1-EDUCACION</t>
  </si>
  <si>
    <t>M1-ESPAÑOL</t>
  </si>
  <si>
    <t>M1-GENETICOS</t>
  </si>
  <si>
    <t>M1-HERIDAS</t>
  </si>
  <si>
    <t>M1-INDUSTRI</t>
  </si>
  <si>
    <t>M1-INGINDUST</t>
  </si>
  <si>
    <t>M1-INTEGRID</t>
  </si>
  <si>
    <t>M1-MEDITERR</t>
  </si>
  <si>
    <t>M2-AMBIENTAL</t>
  </si>
  <si>
    <t>M2-BIOLOGIA</t>
  </si>
  <si>
    <t>M2-ETINFORMA</t>
  </si>
  <si>
    <t>M2-MARKETING</t>
  </si>
  <si>
    <t>M2-MBA</t>
  </si>
  <si>
    <t>Media Profesorado</t>
  </si>
  <si>
    <t>PLAN</t>
  </si>
  <si>
    <t>Respuestas 1ª Encuesta</t>
  </si>
  <si>
    <t>Participación 1ª Encuesta</t>
  </si>
  <si>
    <t>Media ITEM 1</t>
  </si>
  <si>
    <t>Media ITEM 2</t>
  </si>
  <si>
    <t>Media ITEM 3</t>
  </si>
  <si>
    <t>Media ITEM 4</t>
  </si>
  <si>
    <t>Media ITEM 5</t>
  </si>
  <si>
    <t>Media ITEM 6</t>
  </si>
  <si>
    <t>Media ITEM 7</t>
  </si>
  <si>
    <t>Parte Común 
Organización Docente</t>
  </si>
  <si>
    <t>Parte Común
Profesorado General</t>
  </si>
  <si>
    <t>Media Asignaturas</t>
  </si>
  <si>
    <t xml:space="preserve">ORGANIZACIÓN DOCENTE                         </t>
  </si>
  <si>
    <t>Información contenida en Guías Docentes (objetivos, actividades de aprendizaje, metodología docente, evaluación, bibliografía, etc.).</t>
  </si>
  <si>
    <t>£</t>
  </si>
  <si>
    <t xml:space="preserve">Adecuación entre el número de horas presenciales y trabajo autónomo del estudiante. </t>
  </si>
  <si>
    <t>Material proporcionado para el desarrollo de las asignaturas</t>
  </si>
  <si>
    <t xml:space="preserve">Utilidad de la asistencia a clase, prácticas, tutorías, seminarios, participación en foros, coloquios, etc. </t>
  </si>
  <si>
    <t xml:space="preserve">PROFESORADO                         </t>
  </si>
  <si>
    <t>Atención del profesorado en todo el proceso enseñanza – aprendizaje.</t>
  </si>
  <si>
    <t xml:space="preserve">Conocimientos que sobre las materias tiene el profesorado y cómo los transmite. </t>
  </si>
  <si>
    <t>Coordinación entre las asignaturas que has cursado hasta ahora.</t>
  </si>
  <si>
    <t>PROFESORADO</t>
  </si>
  <si>
    <t>ASIGNATURAS</t>
  </si>
  <si>
    <t>RELACIÓN DE ASIGNATURAS</t>
  </si>
  <si>
    <t>Asignatura 1</t>
  </si>
  <si>
    <t>Asignatura 2</t>
  </si>
  <si>
    <t>Asignatura 3</t>
  </si>
  <si>
    <t>MODELO DE ENCUESTA PARA LA EVALUACIÓN DE LA CALIDAD DE LA ENSEÑANZA Y EL PROFESORADO DE LAS TITULACIONES DE MÁSTER DE LA UNIVERSIDAD DE CANTABRIA</t>
  </si>
  <si>
    <t>M1-CAMINOS</t>
  </si>
  <si>
    <t>M1-CUIDADOS</t>
  </si>
  <si>
    <t>M1-INSTRUMEN</t>
  </si>
  <si>
    <t>M1-MARINA</t>
  </si>
  <si>
    <t>M1-MATEMATIC</t>
  </si>
  <si>
    <t>M1-NAUTICA</t>
  </si>
  <si>
    <t>Matriculados
Asignaturas
1C</t>
  </si>
  <si>
    <t>UNIVERSIDAD DE CANTABRIA</t>
  </si>
  <si>
    <t>M1-MENTAL</t>
  </si>
  <si>
    <t>M2-HISTORIA</t>
  </si>
  <si>
    <t>VICERRECTORADO DE ORDENACIÓN ACADÉMICA</t>
  </si>
  <si>
    <t>ENCUESTA DE OPINIÓN DE LOS ESTUDIANTES SOBRE LA ACTIVIDAD DOCENTE DEL PROFESORADO</t>
  </si>
  <si>
    <t xml:space="preserve">TABLA DE RESULTADOS </t>
  </si>
  <si>
    <t>TÍTULOS DE POSTGRADO</t>
  </si>
  <si>
    <t>Desv de P1</t>
  </si>
  <si>
    <t>Desv de P2</t>
  </si>
  <si>
    <t>Desv de P3</t>
  </si>
  <si>
    <t>Desv de P4</t>
  </si>
  <si>
    <t>Desv de P5</t>
  </si>
  <si>
    <t>Desv de P6</t>
  </si>
  <si>
    <t>Desv de P7</t>
  </si>
  <si>
    <t>M1-LENGUAS</t>
  </si>
  <si>
    <t>M1-MINAS</t>
  </si>
  <si>
    <t>M1-NMATERIAL</t>
  </si>
  <si>
    <t>M1-TELECOM</t>
  </si>
  <si>
    <t>M2-ECONOMIA</t>
  </si>
  <si>
    <t>Media Parte Común</t>
  </si>
  <si>
    <t>MÁSTER EN NUEVOS MATERIALES</t>
  </si>
  <si>
    <t>MÁSTER EN ECONOMÍA: INSTRUMENTOS DEL ANÁLISIS ECONÓMICO</t>
  </si>
  <si>
    <t>M1-ABOGADO</t>
  </si>
  <si>
    <t>M1-COSTERA</t>
  </si>
  <si>
    <t>M1-HIDRICOS</t>
  </si>
  <si>
    <t>M1-INFORMATI</t>
  </si>
  <si>
    <t>M3-MODERNA</t>
  </si>
  <si>
    <t>M3-PATRIMONI</t>
  </si>
  <si>
    <t>M3-PREHISTOR</t>
  </si>
  <si>
    <t>MÁSTER DE ACCESO A LA PROFESIÓN DE ABOGADO</t>
  </si>
  <si>
    <t xml:space="preserve">MASTER EN INGENIERÍA DE CAMINOS, CANALES Y PUERTOS </t>
  </si>
  <si>
    <t>MÁSTER EN INVESTIGACIÓN E INNOVACIÓN EN CONTEXTOS EDUCATIVOS</t>
  </si>
  <si>
    <t>MÁSTER EN INGENIERÍA COSTERA Y PORTUARIA</t>
  </si>
  <si>
    <t xml:space="preserve">MÁSTER EN INVESTIGACIÓN EN CUIDADOS DE SALUD </t>
  </si>
  <si>
    <t>MÁSTER EN FORMACIÓN DEL PROFESORADO DE EDUCACIÓN SECUNDARIA</t>
  </si>
  <si>
    <t>MÁSTER EN ENSEÑANZA DEL ESPAÑOL COMO LENGUA EXTRANJERA</t>
  </si>
  <si>
    <t>MÁSTER EN CONDICIONANTES GENÉTICOS, NUTRICIONALES Y AMBIENTALES DEL CRECIMIENTO Y EL DESARROLLO</t>
  </si>
  <si>
    <t>MÁSTER EN GESTIÓN INTEGRAL E INVESTIGACIÓN DE LAS HERIDAS CRÓNICAS</t>
  </si>
  <si>
    <t>MÁSTER EN GESTIÓN INTEGRADA DE SISTEMAS HÍDRICOS</t>
  </si>
  <si>
    <t>MÁSTER EN INGENIERÍA INDUSTRIAL</t>
  </si>
  <si>
    <t>MÁSTER EN INGENIERÍA INFORMÁTICA</t>
  </si>
  <si>
    <t>MÁSTER EN INVESTIGACIÓN EN INGENIERÍA INDUSTRIAL</t>
  </si>
  <si>
    <t>MÁSTER EN FÍSICA, INSTRUMENTACIÓN Y MEDIO AMBIENTE</t>
  </si>
  <si>
    <t>MÁSTER EN INTEGRIDAD Y DURABILIDAD DE MATERIALES, COMPONENTES Y ESTRUCTURAS</t>
  </si>
  <si>
    <t xml:space="preserve">MÁSTER EN INGENIERÍA MARINA </t>
  </si>
  <si>
    <t>MÁSTER EN MATEMÁTICAS Y COMPUTACIÓN</t>
  </si>
  <si>
    <t>MÁSTER DEL MEDITERRÁNEO AL ATLANTICO. LA CONSTRUCCIÓN DE EUROPA ENTRE EL MUNDO ANTIGUO Y MEDIEVAL</t>
  </si>
  <si>
    <t>MÁSTER EN INICIACIÓN A LA INVESTIGACIÓN EN SALUD MENTAL</t>
  </si>
  <si>
    <t>MÁSTER EN INGENIERÍA DE MINAS</t>
  </si>
  <si>
    <t xml:space="preserve">MASTER EN INGENIERÍA NÁUTICA Y GESTIÓN MARÍTIMA </t>
  </si>
  <si>
    <t>MÁSTER EN INGENIERÍA DE TELECOMUNICACIÓN</t>
  </si>
  <si>
    <t>MASTER EN INGENIERÍA AMBIENTAL</t>
  </si>
  <si>
    <t>MÁSTER EN BIOLOGÍA MOLECULAR Y BIOMEDICINA</t>
  </si>
  <si>
    <t>MÁSTER EN EMPRESA Y TECNOLOGÍAS DE LA INFORMACIÓN</t>
  </si>
  <si>
    <t>MÁSTER EN HISTORIA CONTEMPORÁNEA</t>
  </si>
  <si>
    <t>MÁSTER EN DIRECCIÓN DE MARKETING (EMPRESAS TURÍSTICAS)</t>
  </si>
  <si>
    <t>MÁSTER EN DIRECCIÓN DE EMPRESAS (MBA)</t>
  </si>
  <si>
    <t>MÁSTER EN PATRIMONIO HISTÓRICO Y TERRITORIAL</t>
  </si>
  <si>
    <t>MÁSTER EN PREHISTORIA Y ARQUEOLOGÍA.</t>
  </si>
  <si>
    <t>MÁSTER EN APRENDIZAJE Y ENSEÑANZA DE SEGUNDAS LENGUAS</t>
  </si>
  <si>
    <t>POR RAMA DE CONOCIMIENTO:</t>
  </si>
  <si>
    <t>ARTES Y HUMANIDADES</t>
  </si>
  <si>
    <t>CIENCIAS</t>
  </si>
  <si>
    <t>CIENCIAS DE LA SALUD</t>
  </si>
  <si>
    <t>CIENCIAS SOCIALES Y JURIDICAS</t>
  </si>
  <si>
    <t>INGENIERÍA Y ARQUITECTURA</t>
  </si>
  <si>
    <t>MEDIA UC</t>
  </si>
  <si>
    <t>MÁSTER EN HISTORIA MODERNA: "MONARQUÍA DE ESPAÑA" SS. XVI-XVIII</t>
  </si>
  <si>
    <t>Matriculados
Asignaturas
2C</t>
  </si>
  <si>
    <t>Respuestas 2ª Encuesta</t>
  </si>
  <si>
    <t>Participación 2ª Encuesta</t>
  </si>
  <si>
    <t>M1-INGQUIMIC</t>
  </si>
  <si>
    <t>MASTER EN INGENIERÍA QUÍMICA</t>
  </si>
  <si>
    <t>M2-CONSTRUC</t>
  </si>
  <si>
    <t>MÁSTER EN INGENIERIA DE LA CONSTRUCCIÓN</t>
  </si>
  <si>
    <t>Profesorado con media X</t>
  </si>
  <si>
    <t>Asignaturas con media X</t>
  </si>
  <si>
    <t>MEDIA TITULACIÓN
2014-2015</t>
  </si>
  <si>
    <t>MEDIA TITULACIÓN
2013-2014</t>
  </si>
  <si>
    <t>MEDIA TITULACIÓN
2012-2013</t>
  </si>
  <si>
    <t>X&lt;=2,5</t>
  </si>
  <si>
    <t>2,5&lt;X&lt;=3,5</t>
  </si>
  <si>
    <t>3,5&lt;X</t>
  </si>
  <si>
    <t>MEDIA TITULACIÓN
2015-2016</t>
  </si>
  <si>
    <t>Número Asignaturas</t>
  </si>
  <si>
    <t>Asignaturas Evaluadas</t>
  </si>
  <si>
    <t>% Asignaturas y Profesorado Evaluados</t>
  </si>
  <si>
    <t>Participación Media</t>
  </si>
  <si>
    <t>CURSO 2016-2017</t>
  </si>
  <si>
    <t>M1-AVANCES</t>
  </si>
  <si>
    <t>MÁSTER UNIVERSITARIO EN AVANCES EN NEURORREHABILITACIÓN DE LAS FUNCIONES COMUNICATIVAS Y MOTORAS</t>
  </si>
  <si>
    <t>MEDIA TITULACIÓN
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</si>
</sst>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10"/>
      <color theme="1"/>
      <name val="Verdana"/>
      <family val="2"/>
    </font>
    <font>
      <b/>
      <sz val="12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sz val="9"/>
      <color rgb="FF000000"/>
      <name val="Tahoma"/>
      <family val="2"/>
    </font>
    <font>
      <sz val="11"/>
      <color theme="1"/>
      <name val="Wingdings 2"/>
      <family val="1"/>
      <charset val="2"/>
    </font>
    <font>
      <sz val="10"/>
      <name val="Arial"/>
      <family val="2"/>
    </font>
    <font>
      <sz val="9"/>
      <name val="Arial"/>
      <family val="2"/>
    </font>
    <font>
      <sz val="11"/>
      <color theme="1" tint="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0" fontId="1" fillId="0" borderId="0"/>
    <xf numFmtId="0" fontId="3" fillId="0" borderId="0"/>
  </cellStyleXfs>
  <cellXfs count="50">
    <xf numFmtId="0" fontId="0" fillId="0" borderId="0" xfId="0"/>
    <xf numFmtId="0" fontId="5" fillId="0" borderId="0" xfId="0" applyFont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0" fontId="1" fillId="0" borderId="0" xfId="6" applyFont="1"/>
    <xf numFmtId="2" fontId="5" fillId="0" borderId="0" xfId="0" applyNumberFormat="1" applyFont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9" fontId="4" fillId="0" borderId="2" xfId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/>
    <xf numFmtId="0" fontId="20" fillId="0" borderId="0" xfId="0" applyFont="1" applyAlignment="1">
      <alignment horizontal="center" vertical="center" wrapText="1"/>
    </xf>
    <xf numFmtId="9" fontId="4" fillId="0" borderId="0" xfId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9" fontId="5" fillId="0" borderId="0" xfId="1" applyFont="1" applyAlignment="1">
      <alignment horizontal="center" vertical="center" wrapText="1"/>
    </xf>
    <xf numFmtId="9" fontId="5" fillId="0" borderId="0" xfId="0" applyNumberFormat="1" applyFont="1" applyAlignment="1">
      <alignment vertical="center" wrapText="1"/>
    </xf>
    <xf numFmtId="0" fontId="19" fillId="0" borderId="0" xfId="6" applyFont="1" applyAlignment="1">
      <alignment horizontal="center"/>
    </xf>
    <xf numFmtId="0" fontId="17" fillId="0" borderId="0" xfId="6" applyFont="1" applyAlignment="1">
      <alignment horizontal="center"/>
    </xf>
    <xf numFmtId="0" fontId="18" fillId="0" borderId="0" xfId="6" applyFont="1" applyAlignment="1">
      <alignment horizontal="center" vertical="distributed"/>
    </xf>
    <xf numFmtId="0" fontId="19" fillId="0" borderId="0" xfId="6" applyFont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2" borderId="1" xfId="0" applyNumberFormat="1" applyFont="1" applyFill="1" applyBorder="1" applyAlignment="1">
      <alignment horizontal="center" vertical="center" wrapText="1"/>
    </xf>
    <xf numFmtId="0" fontId="7" fillId="13" borderId="1" xfId="0" applyNumberFormat="1" applyFont="1" applyFill="1" applyBorder="1" applyAlignment="1">
      <alignment horizontal="center" vertical="center" wrapText="1"/>
    </xf>
    <xf numFmtId="0" fontId="6" fillId="11" borderId="9" xfId="7" applyFont="1" applyFill="1" applyBorder="1" applyAlignment="1">
      <alignment horizontal="left" vertical="center" wrapText="1"/>
    </xf>
    <xf numFmtId="0" fontId="6" fillId="11" borderId="0" xfId="7" applyFont="1" applyFill="1" applyBorder="1" applyAlignment="1">
      <alignment horizontal="left" vertical="center" wrapText="1"/>
    </xf>
    <xf numFmtId="0" fontId="6" fillId="9" borderId="8" xfId="7" applyFont="1" applyFill="1" applyBorder="1" applyAlignment="1">
      <alignment horizontal="left" vertical="center" wrapText="1"/>
    </xf>
    <xf numFmtId="0" fontId="6" fillId="9" borderId="0" xfId="7" applyFont="1" applyFill="1" applyBorder="1" applyAlignment="1">
      <alignment horizontal="left" vertical="center" wrapText="1"/>
    </xf>
    <xf numFmtId="164" fontId="7" fillId="4" borderId="4" xfId="0" applyNumberFormat="1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 wrapText="1"/>
    </xf>
    <xf numFmtId="164" fontId="7" fillId="5" borderId="7" xfId="0" applyNumberFormat="1" applyFont="1" applyFill="1" applyBorder="1" applyAlignment="1">
      <alignment horizontal="center" vertical="center" wrapText="1"/>
    </xf>
    <xf numFmtId="164" fontId="7" fillId="5" borderId="3" xfId="0" applyNumberFormat="1" applyFont="1" applyFill="1" applyBorder="1" applyAlignment="1">
      <alignment horizontal="center" vertical="center" wrapText="1"/>
    </xf>
    <xf numFmtId="0" fontId="4" fillId="10" borderId="8" xfId="7" applyFont="1" applyFill="1" applyBorder="1" applyAlignment="1">
      <alignment horizontal="left" vertical="center" wrapText="1"/>
    </xf>
    <xf numFmtId="0" fontId="4" fillId="10" borderId="0" xfId="7" applyFont="1" applyFill="1" applyBorder="1" applyAlignment="1">
      <alignment horizontal="left" vertical="center" wrapText="1"/>
    </xf>
  </cellXfs>
  <cellStyles count="8">
    <cellStyle name="Normal" xfId="0" builtinId="0"/>
    <cellStyle name="Normal 2" xfId="4"/>
    <cellStyle name="Normal 3" xfId="3"/>
    <cellStyle name="Normal 3 2" xfId="6"/>
    <cellStyle name="Normal_Hoja1" xfId="2"/>
    <cellStyle name="Normal_Hoja1_Valoración general" xfId="7"/>
    <cellStyle name="Porcentaje" xfId="1" builtinId="5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152400</xdr:rowOff>
    </xdr:from>
    <xdr:to>
      <xdr:col>1</xdr:col>
      <xdr:colOff>419100</xdr:colOff>
      <xdr:row>4</xdr:row>
      <xdr:rowOff>145007</xdr:rowOff>
    </xdr:to>
    <xdr:pic>
      <xdr:nvPicPr>
        <xdr:cNvPr id="2" name="1 Imagen" descr="Logo U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5" y="152400"/>
          <a:ext cx="752475" cy="754607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19051</xdr:rowOff>
    </xdr:from>
    <xdr:to>
      <xdr:col>10</xdr:col>
      <xdr:colOff>371475</xdr:colOff>
      <xdr:row>4</xdr:row>
      <xdr:rowOff>119063</xdr:rowOff>
    </xdr:to>
    <xdr:pic>
      <xdr:nvPicPr>
        <xdr:cNvPr id="3" name="2 Imagen" descr="Calidad transparente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48500" y="209551"/>
          <a:ext cx="942975" cy="671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N13" sqref="N13"/>
    </sheetView>
  </sheetViews>
  <sheetFormatPr baseColWidth="10" defaultRowHeight="12.75" x14ac:dyDescent="0.2"/>
  <sheetData>
    <row r="1" spans="1:10" ht="1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0" ht="15" x14ac:dyDescent="0.25">
      <c r="A2" s="12"/>
      <c r="B2" s="12"/>
      <c r="C2" s="27" t="s">
        <v>55</v>
      </c>
      <c r="D2" s="27"/>
      <c r="E2" s="27"/>
      <c r="F2" s="27"/>
      <c r="G2" s="27"/>
      <c r="H2" s="27"/>
      <c r="I2" s="27"/>
      <c r="J2" s="12"/>
    </row>
    <row r="3" spans="1:10" ht="15" x14ac:dyDescent="0.25">
      <c r="A3" s="12"/>
      <c r="B3" s="12"/>
      <c r="C3" s="27" t="s">
        <v>52</v>
      </c>
      <c r="D3" s="27"/>
      <c r="E3" s="27"/>
      <c r="F3" s="27"/>
      <c r="G3" s="27"/>
      <c r="H3" s="27"/>
      <c r="I3" s="27"/>
      <c r="J3" s="12"/>
    </row>
    <row r="4" spans="1:10" ht="15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 ht="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 ht="15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0" ht="15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ht="15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 ht="1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 ht="15" x14ac:dyDescent="0.25">
      <c r="A10" s="12"/>
      <c r="B10" s="28" t="s">
        <v>56</v>
      </c>
      <c r="C10" s="28"/>
      <c r="D10" s="28"/>
      <c r="E10" s="28"/>
      <c r="F10" s="28"/>
      <c r="G10" s="28"/>
      <c r="H10" s="28"/>
      <c r="I10" s="28"/>
      <c r="J10" s="28"/>
    </row>
    <row r="11" spans="1:10" ht="15" x14ac:dyDescent="0.25">
      <c r="A11" s="12"/>
      <c r="B11" s="28"/>
      <c r="C11" s="28"/>
      <c r="D11" s="28"/>
      <c r="E11" s="28"/>
      <c r="F11" s="28"/>
      <c r="G11" s="28"/>
      <c r="H11" s="28"/>
      <c r="I11" s="28"/>
      <c r="J11" s="28"/>
    </row>
    <row r="12" spans="1:10" ht="15" x14ac:dyDescent="0.25">
      <c r="A12" s="12"/>
      <c r="B12" s="28"/>
      <c r="C12" s="28"/>
      <c r="D12" s="28"/>
      <c r="E12" s="28"/>
      <c r="F12" s="28"/>
      <c r="G12" s="28"/>
      <c r="H12" s="28"/>
      <c r="I12" s="28"/>
      <c r="J12" s="28"/>
    </row>
    <row r="13" spans="1:10" ht="1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.75" x14ac:dyDescent="0.25">
      <c r="A14" s="12"/>
      <c r="B14" s="26" t="s">
        <v>57</v>
      </c>
      <c r="C14" s="26"/>
      <c r="D14" s="26"/>
      <c r="E14" s="26"/>
      <c r="F14" s="26"/>
      <c r="G14" s="26"/>
      <c r="H14" s="26"/>
      <c r="I14" s="26"/>
      <c r="J14" s="26"/>
    </row>
    <row r="15" spans="1:10" ht="15.75" x14ac:dyDescent="0.25">
      <c r="A15" s="12"/>
      <c r="B15" s="29" t="s">
        <v>58</v>
      </c>
      <c r="C15" s="29"/>
      <c r="D15" s="29"/>
      <c r="E15" s="29"/>
      <c r="F15" s="29"/>
      <c r="G15" s="29"/>
      <c r="H15" s="29"/>
      <c r="I15" s="29"/>
      <c r="J15" s="29"/>
    </row>
    <row r="16" spans="1:10" ht="15.75" x14ac:dyDescent="0.25">
      <c r="A16" s="12"/>
      <c r="B16" s="26" t="s">
        <v>140</v>
      </c>
      <c r="C16" s="26"/>
      <c r="D16" s="26"/>
      <c r="E16" s="26"/>
      <c r="F16" s="26"/>
      <c r="G16" s="26"/>
      <c r="H16" s="26"/>
      <c r="I16" s="26"/>
      <c r="J16" s="26"/>
    </row>
    <row r="17" spans="1:10" ht="15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 ht="1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spans="1:10" ht="1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</row>
  </sheetData>
  <mergeCells count="6">
    <mergeCell ref="B16:J16"/>
    <mergeCell ref="C2:I2"/>
    <mergeCell ref="C3:I3"/>
    <mergeCell ref="B10:J12"/>
    <mergeCell ref="B14:J14"/>
    <mergeCell ref="B15:J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B37" sqref="B37"/>
    </sheetView>
  </sheetViews>
  <sheetFormatPr baseColWidth="10" defaultRowHeight="12.75" x14ac:dyDescent="0.2"/>
  <cols>
    <col min="1" max="1" width="9.7109375" customWidth="1"/>
    <col min="2" max="2" width="39.5703125" customWidth="1"/>
    <col min="3" max="14" width="5.7109375" customWidth="1"/>
  </cols>
  <sheetData>
    <row r="1" spans="1:14" ht="90.75" customHeight="1" x14ac:dyDescent="0.2">
      <c r="A1" s="32" t="s">
        <v>44</v>
      </c>
      <c r="B1" s="32"/>
      <c r="C1" s="32"/>
      <c r="D1" s="32"/>
      <c r="E1" s="32"/>
      <c r="F1" s="32"/>
      <c r="G1" s="32"/>
      <c r="H1" s="32"/>
    </row>
    <row r="2" spans="1:14" ht="27" customHeight="1" x14ac:dyDescent="0.2">
      <c r="A2" s="30" t="s">
        <v>28</v>
      </c>
      <c r="B2" s="30"/>
      <c r="C2" s="30"/>
      <c r="D2" s="30"/>
      <c r="E2" s="30"/>
      <c r="F2" s="30"/>
      <c r="G2" s="30"/>
      <c r="H2" s="30"/>
    </row>
    <row r="3" spans="1:14" x14ac:dyDescent="0.2">
      <c r="A3" s="33"/>
      <c r="B3" s="33"/>
      <c r="C3" s="5">
        <v>0</v>
      </c>
      <c r="D3" s="5">
        <v>1</v>
      </c>
      <c r="E3" s="5">
        <v>2</v>
      </c>
      <c r="F3" s="5">
        <v>3</v>
      </c>
      <c r="G3" s="5">
        <v>4</v>
      </c>
      <c r="H3" s="5">
        <v>5</v>
      </c>
    </row>
    <row r="4" spans="1:14" ht="45" x14ac:dyDescent="0.2">
      <c r="A4" s="6">
        <v>1</v>
      </c>
      <c r="B4" s="7" t="s">
        <v>29</v>
      </c>
      <c r="C4" s="8" t="s">
        <v>30</v>
      </c>
      <c r="D4" s="8" t="s">
        <v>30</v>
      </c>
      <c r="E4" s="8" t="s">
        <v>30</v>
      </c>
      <c r="F4" s="8" t="s">
        <v>30</v>
      </c>
      <c r="G4" s="8" t="s">
        <v>30</v>
      </c>
      <c r="H4" s="8" t="s">
        <v>30</v>
      </c>
    </row>
    <row r="5" spans="1:14" ht="22.5" x14ac:dyDescent="0.2">
      <c r="A5" s="6">
        <v>2</v>
      </c>
      <c r="B5" s="7" t="s">
        <v>31</v>
      </c>
      <c r="C5" s="8" t="s">
        <v>30</v>
      </c>
      <c r="D5" s="8" t="s">
        <v>30</v>
      </c>
      <c r="E5" s="8" t="s">
        <v>30</v>
      </c>
      <c r="F5" s="8" t="s">
        <v>30</v>
      </c>
      <c r="G5" s="8" t="s">
        <v>30</v>
      </c>
      <c r="H5" s="8" t="s">
        <v>30</v>
      </c>
    </row>
    <row r="6" spans="1:14" ht="22.5" x14ac:dyDescent="0.2">
      <c r="A6" s="6">
        <v>3</v>
      </c>
      <c r="B6" s="7" t="s">
        <v>32</v>
      </c>
      <c r="C6" s="8" t="s">
        <v>30</v>
      </c>
      <c r="D6" s="8" t="s">
        <v>30</v>
      </c>
      <c r="E6" s="8" t="s">
        <v>30</v>
      </c>
      <c r="F6" s="8" t="s">
        <v>30</v>
      </c>
      <c r="G6" s="8" t="s">
        <v>30</v>
      </c>
      <c r="H6" s="8" t="s">
        <v>30</v>
      </c>
    </row>
    <row r="7" spans="1:14" ht="33.75" x14ac:dyDescent="0.2">
      <c r="A7" s="6">
        <v>4</v>
      </c>
      <c r="B7" s="7" t="s">
        <v>33</v>
      </c>
      <c r="C7" s="8" t="s">
        <v>30</v>
      </c>
      <c r="D7" s="8" t="s">
        <v>30</v>
      </c>
      <c r="E7" s="8" t="s">
        <v>30</v>
      </c>
      <c r="F7" s="8" t="s">
        <v>30</v>
      </c>
      <c r="G7" s="8" t="s">
        <v>30</v>
      </c>
      <c r="H7" s="8" t="s">
        <v>30</v>
      </c>
    </row>
    <row r="8" spans="1:14" ht="35.25" customHeight="1" x14ac:dyDescent="0.2">
      <c r="A8" s="30" t="s">
        <v>34</v>
      </c>
      <c r="B8" s="30"/>
      <c r="C8" s="30"/>
      <c r="D8" s="30"/>
      <c r="E8" s="30"/>
      <c r="F8" s="30"/>
      <c r="G8" s="30"/>
      <c r="H8" s="30"/>
    </row>
    <row r="9" spans="1:14" x14ac:dyDescent="0.2">
      <c r="A9" s="33"/>
      <c r="B9" s="33"/>
      <c r="C9" s="5">
        <v>0</v>
      </c>
      <c r="D9" s="5">
        <v>1</v>
      </c>
      <c r="E9" s="5">
        <v>2</v>
      </c>
      <c r="F9" s="5">
        <v>3</v>
      </c>
      <c r="G9" s="5">
        <v>4</v>
      </c>
      <c r="H9" s="5">
        <v>5</v>
      </c>
    </row>
    <row r="10" spans="1:14" ht="22.5" x14ac:dyDescent="0.2">
      <c r="A10" s="6">
        <v>5</v>
      </c>
      <c r="B10" s="7" t="s">
        <v>35</v>
      </c>
      <c r="C10" s="8" t="s">
        <v>30</v>
      </c>
      <c r="D10" s="8" t="s">
        <v>30</v>
      </c>
      <c r="E10" s="8" t="s">
        <v>30</v>
      </c>
      <c r="F10" s="8" t="s">
        <v>30</v>
      </c>
      <c r="G10" s="8" t="s">
        <v>30</v>
      </c>
      <c r="H10" s="8" t="s">
        <v>30</v>
      </c>
    </row>
    <row r="11" spans="1:14" ht="22.5" x14ac:dyDescent="0.2">
      <c r="A11" s="6">
        <v>6</v>
      </c>
      <c r="B11" s="7" t="s">
        <v>36</v>
      </c>
      <c r="C11" s="8" t="s">
        <v>30</v>
      </c>
      <c r="D11" s="8" t="s">
        <v>30</v>
      </c>
      <c r="E11" s="8" t="s">
        <v>30</v>
      </c>
      <c r="F11" s="8" t="s">
        <v>30</v>
      </c>
      <c r="G11" s="8" t="s">
        <v>30</v>
      </c>
      <c r="H11" s="8" t="s">
        <v>30</v>
      </c>
    </row>
    <row r="12" spans="1:14" ht="22.5" x14ac:dyDescent="0.2">
      <c r="A12" s="6">
        <v>7</v>
      </c>
      <c r="B12" s="7" t="s">
        <v>37</v>
      </c>
      <c r="C12" s="8" t="s">
        <v>30</v>
      </c>
      <c r="D12" s="8" t="s">
        <v>30</v>
      </c>
      <c r="E12" s="8" t="s">
        <v>30</v>
      </c>
      <c r="F12" s="8" t="s">
        <v>30</v>
      </c>
      <c r="G12" s="8" t="s">
        <v>30</v>
      </c>
      <c r="H12" s="8" t="s">
        <v>30</v>
      </c>
    </row>
    <row r="13" spans="1:14" ht="25.5" customHeight="1" x14ac:dyDescent="0.2">
      <c r="A13" s="34"/>
      <c r="B13" s="34"/>
      <c r="C13" s="30" t="s">
        <v>38</v>
      </c>
      <c r="D13" s="30"/>
      <c r="E13" s="30"/>
      <c r="F13" s="30"/>
      <c r="G13" s="30"/>
      <c r="H13" s="30"/>
      <c r="I13" s="30" t="s">
        <v>39</v>
      </c>
      <c r="J13" s="30"/>
      <c r="K13" s="30"/>
      <c r="L13" s="30"/>
      <c r="M13" s="30"/>
      <c r="N13" s="30"/>
    </row>
    <row r="14" spans="1:14" x14ac:dyDescent="0.2">
      <c r="A14" s="31" t="s">
        <v>40</v>
      </c>
      <c r="B14" s="31"/>
      <c r="C14" s="5">
        <v>0</v>
      </c>
      <c r="D14" s="5">
        <v>1</v>
      </c>
      <c r="E14" s="5">
        <v>2</v>
      </c>
      <c r="F14" s="5">
        <v>3</v>
      </c>
      <c r="G14" s="5">
        <v>4</v>
      </c>
      <c r="H14" s="5">
        <v>5</v>
      </c>
      <c r="I14" s="5">
        <v>0</v>
      </c>
      <c r="J14" s="5">
        <v>1</v>
      </c>
      <c r="K14" s="5">
        <v>2</v>
      </c>
      <c r="L14" s="5">
        <v>3</v>
      </c>
      <c r="M14" s="5">
        <v>4</v>
      </c>
      <c r="N14" s="5">
        <v>5</v>
      </c>
    </row>
    <row r="15" spans="1:14" ht="14.25" x14ac:dyDescent="0.2">
      <c r="A15" s="6"/>
      <c r="B15" s="7" t="s">
        <v>41</v>
      </c>
      <c r="C15" s="8" t="s">
        <v>30</v>
      </c>
      <c r="D15" s="8" t="s">
        <v>30</v>
      </c>
      <c r="E15" s="8" t="s">
        <v>30</v>
      </c>
      <c r="F15" s="8" t="s">
        <v>30</v>
      </c>
      <c r="G15" s="8" t="s">
        <v>30</v>
      </c>
      <c r="H15" s="8" t="s">
        <v>30</v>
      </c>
      <c r="I15" s="8" t="s">
        <v>30</v>
      </c>
      <c r="J15" s="8" t="s">
        <v>30</v>
      </c>
      <c r="K15" s="8" t="s">
        <v>30</v>
      </c>
      <c r="L15" s="8" t="s">
        <v>30</v>
      </c>
      <c r="M15" s="8" t="s">
        <v>30</v>
      </c>
      <c r="N15" s="8" t="s">
        <v>30</v>
      </c>
    </row>
    <row r="16" spans="1:14" ht="14.25" x14ac:dyDescent="0.2">
      <c r="A16" s="6"/>
      <c r="B16" s="7" t="s">
        <v>42</v>
      </c>
      <c r="C16" s="8" t="s">
        <v>30</v>
      </c>
      <c r="D16" s="8" t="s">
        <v>30</v>
      </c>
      <c r="E16" s="8" t="s">
        <v>30</v>
      </c>
      <c r="F16" s="8" t="s">
        <v>30</v>
      </c>
      <c r="G16" s="8" t="s">
        <v>30</v>
      </c>
      <c r="H16" s="8" t="s">
        <v>30</v>
      </c>
      <c r="I16" s="8" t="s">
        <v>30</v>
      </c>
      <c r="J16" s="8" t="s">
        <v>30</v>
      </c>
      <c r="K16" s="8" t="s">
        <v>30</v>
      </c>
      <c r="L16" s="8" t="s">
        <v>30</v>
      </c>
      <c r="M16" s="8" t="s">
        <v>30</v>
      </c>
      <c r="N16" s="8" t="s">
        <v>30</v>
      </c>
    </row>
    <row r="17" spans="1:14" ht="14.25" x14ac:dyDescent="0.2">
      <c r="A17" s="6"/>
      <c r="B17" s="7" t="s">
        <v>43</v>
      </c>
      <c r="C17" s="8" t="s">
        <v>30</v>
      </c>
      <c r="D17" s="8" t="s">
        <v>30</v>
      </c>
      <c r="E17" s="8" t="s">
        <v>30</v>
      </c>
      <c r="F17" s="8" t="s">
        <v>30</v>
      </c>
      <c r="G17" s="8" t="s">
        <v>30</v>
      </c>
      <c r="H17" s="8" t="s">
        <v>30</v>
      </c>
      <c r="I17" s="8" t="s">
        <v>30</v>
      </c>
      <c r="J17" s="8" t="s">
        <v>30</v>
      </c>
      <c r="K17" s="8" t="s">
        <v>30</v>
      </c>
      <c r="L17" s="8" t="s">
        <v>30</v>
      </c>
      <c r="M17" s="8" t="s">
        <v>30</v>
      </c>
      <c r="N17" s="8" t="s">
        <v>30</v>
      </c>
    </row>
  </sheetData>
  <mergeCells count="9">
    <mergeCell ref="I13:N13"/>
    <mergeCell ref="A14:B14"/>
    <mergeCell ref="A1:H1"/>
    <mergeCell ref="A2:H2"/>
    <mergeCell ref="A3:B3"/>
    <mergeCell ref="A8:H8"/>
    <mergeCell ref="A9:B9"/>
    <mergeCell ref="A13:B13"/>
    <mergeCell ref="C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6"/>
  <sheetViews>
    <sheetView tabSelected="1" zoomScale="85" zoomScaleNormal="85" workbookViewId="0">
      <pane xSplit="1" topLeftCell="B1" activePane="topRight" state="frozen"/>
      <selection pane="topRight" activeCell="K9" sqref="K9"/>
    </sheetView>
  </sheetViews>
  <sheetFormatPr baseColWidth="10" defaultRowHeight="12" x14ac:dyDescent="0.2"/>
  <cols>
    <col min="1" max="1" width="18.5703125" style="1" customWidth="1"/>
    <col min="2" max="2" width="30" style="1" customWidth="1"/>
    <col min="3" max="3" width="14.7109375" style="1" customWidth="1"/>
    <col min="4" max="5" width="12.7109375" style="1" customWidth="1"/>
    <col min="6" max="12" width="11.42578125" style="1" customWidth="1"/>
    <col min="13" max="16" width="13.140625" style="1" customWidth="1"/>
    <col min="17" max="18" width="12.42578125" style="1" customWidth="1"/>
    <col min="19" max="20" width="11.42578125" style="19" customWidth="1"/>
    <col min="21" max="22" width="12.42578125" style="1" customWidth="1"/>
    <col min="23" max="34" width="11.42578125" style="1" customWidth="1"/>
    <col min="35" max="16384" width="11.42578125" style="1"/>
  </cols>
  <sheetData>
    <row r="1" spans="1:47" ht="24.75" customHeight="1" x14ac:dyDescent="0.2">
      <c r="M1" s="43" t="s">
        <v>25</v>
      </c>
      <c r="N1" s="44"/>
      <c r="O1" s="44"/>
      <c r="P1" s="44"/>
      <c r="Q1" s="44"/>
      <c r="R1" s="44"/>
      <c r="S1" s="44"/>
      <c r="T1" s="45"/>
      <c r="U1" s="46" t="s">
        <v>26</v>
      </c>
      <c r="V1" s="47"/>
      <c r="W1" s="47"/>
      <c r="X1" s="47"/>
      <c r="Y1" s="47"/>
      <c r="Z1" s="47"/>
      <c r="AG1"/>
      <c r="AI1" s="35" t="s">
        <v>127</v>
      </c>
      <c r="AJ1" s="35"/>
      <c r="AK1" s="35"/>
      <c r="AL1" s="35"/>
      <c r="AM1" s="35"/>
      <c r="AN1" s="35"/>
      <c r="AO1" s="36" t="s">
        <v>128</v>
      </c>
      <c r="AP1" s="36"/>
      <c r="AQ1" s="36"/>
      <c r="AR1" s="36"/>
      <c r="AS1" s="36"/>
      <c r="AT1" s="36"/>
    </row>
    <row r="2" spans="1:47" ht="48" customHeight="1" x14ac:dyDescent="0.2">
      <c r="A2" s="2" t="s">
        <v>15</v>
      </c>
      <c r="B2" s="2" t="s">
        <v>15</v>
      </c>
      <c r="C2" s="2" t="s">
        <v>136</v>
      </c>
      <c r="D2" s="3" t="s">
        <v>137</v>
      </c>
      <c r="E2" s="3" t="s">
        <v>138</v>
      </c>
      <c r="F2" s="3" t="s">
        <v>51</v>
      </c>
      <c r="G2" s="3" t="s">
        <v>16</v>
      </c>
      <c r="H2" s="3" t="s">
        <v>17</v>
      </c>
      <c r="I2" s="3" t="s">
        <v>120</v>
      </c>
      <c r="J2" s="3" t="s">
        <v>121</v>
      </c>
      <c r="K2" s="3" t="s">
        <v>122</v>
      </c>
      <c r="L2" s="3" t="s">
        <v>139</v>
      </c>
      <c r="M2" s="10" t="s">
        <v>18</v>
      </c>
      <c r="N2" s="10" t="s">
        <v>59</v>
      </c>
      <c r="O2" s="10" t="s">
        <v>19</v>
      </c>
      <c r="P2" s="10" t="s">
        <v>60</v>
      </c>
      <c r="Q2" s="10" t="s">
        <v>20</v>
      </c>
      <c r="R2" s="10" t="s">
        <v>61</v>
      </c>
      <c r="S2" s="10" t="s">
        <v>21</v>
      </c>
      <c r="T2" s="10" t="s">
        <v>62</v>
      </c>
      <c r="U2" s="11" t="s">
        <v>22</v>
      </c>
      <c r="V2" s="11" t="s">
        <v>63</v>
      </c>
      <c r="W2" s="11" t="s">
        <v>23</v>
      </c>
      <c r="X2" s="11" t="s">
        <v>64</v>
      </c>
      <c r="Y2" s="11" t="s">
        <v>24</v>
      </c>
      <c r="Z2" s="11" t="s">
        <v>65</v>
      </c>
      <c r="AA2" s="4" t="s">
        <v>71</v>
      </c>
      <c r="AB2" s="4" t="s">
        <v>14</v>
      </c>
      <c r="AC2" s="4" t="s">
        <v>27</v>
      </c>
      <c r="AD2" s="4" t="s">
        <v>143</v>
      </c>
      <c r="AE2" s="4" t="s">
        <v>135</v>
      </c>
      <c r="AF2" s="4" t="s">
        <v>129</v>
      </c>
      <c r="AG2" s="4" t="s">
        <v>130</v>
      </c>
      <c r="AH2" s="4" t="s">
        <v>131</v>
      </c>
      <c r="AI2" s="37" t="s">
        <v>132</v>
      </c>
      <c r="AJ2" s="37"/>
      <c r="AK2" s="37" t="s">
        <v>133</v>
      </c>
      <c r="AL2" s="37"/>
      <c r="AM2" s="37" t="s">
        <v>134</v>
      </c>
      <c r="AN2" s="37"/>
      <c r="AO2" s="38" t="s">
        <v>132</v>
      </c>
      <c r="AP2" s="38"/>
      <c r="AQ2" s="38" t="s">
        <v>133</v>
      </c>
      <c r="AR2" s="38"/>
      <c r="AS2" s="38" t="s">
        <v>134</v>
      </c>
      <c r="AT2" s="38"/>
    </row>
    <row r="3" spans="1:47" ht="24" x14ac:dyDescent="0.2">
      <c r="A3" s="14" t="s">
        <v>74</v>
      </c>
      <c r="B3" s="16" t="s">
        <v>81</v>
      </c>
      <c r="C3" s="23">
        <v>10</v>
      </c>
      <c r="D3" s="23">
        <v>10</v>
      </c>
      <c r="E3" s="24">
        <f>D3/C3</f>
        <v>1</v>
      </c>
      <c r="F3" s="9">
        <v>27</v>
      </c>
      <c r="G3" s="9">
        <v>23</v>
      </c>
      <c r="H3" s="17">
        <f>G3/F3</f>
        <v>0.85185185185185186</v>
      </c>
      <c r="I3" s="9">
        <v>27</v>
      </c>
      <c r="J3" s="9">
        <v>2</v>
      </c>
      <c r="K3" s="21">
        <f>J3/I3</f>
        <v>7.407407407407407E-2</v>
      </c>
      <c r="L3" s="21">
        <f>(G3+J3)/(F3+I3)</f>
        <v>0.46296296296296297</v>
      </c>
      <c r="M3" s="18">
        <v>1</v>
      </c>
      <c r="N3" s="18">
        <v>0</v>
      </c>
      <c r="O3" s="18">
        <v>0.5</v>
      </c>
      <c r="P3" s="18">
        <v>0.70710678118654757</v>
      </c>
      <c r="Q3" s="18">
        <v>2</v>
      </c>
      <c r="R3" s="18">
        <v>1.4142135623730951</v>
      </c>
      <c r="S3" s="18">
        <v>2</v>
      </c>
      <c r="T3" s="18">
        <v>1.4142135623730951</v>
      </c>
      <c r="U3" s="18">
        <v>3</v>
      </c>
      <c r="V3" s="18">
        <v>0</v>
      </c>
      <c r="W3" s="18">
        <v>2.5</v>
      </c>
      <c r="X3" s="18">
        <v>0.70710678118654757</v>
      </c>
      <c r="Y3" s="18">
        <v>2</v>
      </c>
      <c r="Z3" s="13">
        <v>1.4142135623730951</v>
      </c>
      <c r="AA3" s="13">
        <f>AVERAGE(M3,O3,Q3,S3,U3,W3,Y3)</f>
        <v>1.8571428571428572</v>
      </c>
      <c r="AB3" s="18">
        <v>2.4614130434782608</v>
      </c>
      <c r="AC3" s="18">
        <v>2.5199769433465087</v>
      </c>
      <c r="AD3" s="18">
        <f>AVERAGE(AA3:AC3)</f>
        <v>2.2795109479892091</v>
      </c>
      <c r="AE3" s="18">
        <v>2.6396693121693118</v>
      </c>
      <c r="AI3" s="23">
        <v>5</v>
      </c>
      <c r="AJ3" s="24">
        <f t="shared" ref="AJ3:AJ39" si="0">AI3/D3</f>
        <v>0.5</v>
      </c>
      <c r="AK3" s="23">
        <v>5</v>
      </c>
      <c r="AL3" s="24">
        <f t="shared" ref="AL3:AL39" si="1">AK3/D3</f>
        <v>0.5</v>
      </c>
      <c r="AM3" s="23">
        <v>0</v>
      </c>
      <c r="AN3" s="24">
        <f t="shared" ref="AN3:AN39" si="2">AM3/D3</f>
        <v>0</v>
      </c>
      <c r="AO3" s="23">
        <v>3</v>
      </c>
      <c r="AP3" s="24">
        <f t="shared" ref="AP3:AP39" si="3">AO3/D3</f>
        <v>0.3</v>
      </c>
      <c r="AQ3" s="23">
        <v>7</v>
      </c>
      <c r="AR3" s="24">
        <f t="shared" ref="AR3:AR39" si="4">AQ3/D3</f>
        <v>0.7</v>
      </c>
      <c r="AS3" s="23">
        <v>0</v>
      </c>
      <c r="AT3" s="24">
        <f t="shared" ref="AT3:AT39" si="5">AS3/D3</f>
        <v>0</v>
      </c>
      <c r="AU3" s="25"/>
    </row>
    <row r="4" spans="1:47" ht="60" x14ac:dyDescent="0.2">
      <c r="A4" s="14" t="s">
        <v>141</v>
      </c>
      <c r="B4" s="16" t="s">
        <v>142</v>
      </c>
      <c r="C4" s="23">
        <v>15</v>
      </c>
      <c r="D4" s="23">
        <v>15</v>
      </c>
      <c r="E4" s="24">
        <f t="shared" ref="E4:E39" si="6">D4/C4</f>
        <v>1</v>
      </c>
      <c r="F4" s="9">
        <v>12</v>
      </c>
      <c r="G4" s="9">
        <v>10</v>
      </c>
      <c r="H4" s="17">
        <f>G4/F4</f>
        <v>0.83333333333333337</v>
      </c>
      <c r="I4" s="9">
        <v>12</v>
      </c>
      <c r="J4" s="9">
        <v>7</v>
      </c>
      <c r="K4" s="21">
        <f>J4/I4</f>
        <v>0.58333333333333337</v>
      </c>
      <c r="L4" s="21">
        <f t="shared" ref="L4:L46" si="7">(G4+J4)/(F4+I4)</f>
        <v>0.70833333333333337</v>
      </c>
      <c r="M4" s="18">
        <v>3.25</v>
      </c>
      <c r="N4" s="18">
        <v>0.9574271077563381</v>
      </c>
      <c r="O4" s="18">
        <v>2.75</v>
      </c>
      <c r="P4" s="18">
        <v>0.9574271077563381</v>
      </c>
      <c r="Q4" s="18">
        <v>4</v>
      </c>
      <c r="R4" s="18">
        <v>0.81649658092772603</v>
      </c>
      <c r="S4" s="18">
        <v>3.25</v>
      </c>
      <c r="T4" s="18">
        <v>1.5</v>
      </c>
      <c r="U4" s="18">
        <v>3.5</v>
      </c>
      <c r="V4" s="18">
        <v>1.2909944487358056</v>
      </c>
      <c r="W4" s="18">
        <v>4</v>
      </c>
      <c r="X4" s="18">
        <v>0.81649658092772603</v>
      </c>
      <c r="Y4" s="18">
        <v>2.75</v>
      </c>
      <c r="Z4" s="13">
        <v>0.9574271077563381</v>
      </c>
      <c r="AA4" s="13">
        <f t="shared" ref="AA4:AA46" si="8">AVERAGE(M4,O4,Q4,S4,U4,W4,Y4)</f>
        <v>3.3571428571428572</v>
      </c>
      <c r="AB4" s="18">
        <v>4.1474074074074077</v>
      </c>
      <c r="AC4" s="18">
        <v>3.7437037037037033</v>
      </c>
      <c r="AD4" s="18">
        <f t="shared" ref="AD4:AD38" si="9">AVERAGE(AA4:AC4)</f>
        <v>3.7494179894179891</v>
      </c>
      <c r="AE4" s="18"/>
      <c r="AI4" s="23">
        <v>0</v>
      </c>
      <c r="AJ4" s="24">
        <f t="shared" si="0"/>
        <v>0</v>
      </c>
      <c r="AK4" s="23">
        <v>0</v>
      </c>
      <c r="AL4" s="24">
        <f t="shared" si="1"/>
        <v>0</v>
      </c>
      <c r="AM4" s="23">
        <v>15</v>
      </c>
      <c r="AN4" s="24">
        <f t="shared" si="2"/>
        <v>1</v>
      </c>
      <c r="AO4" s="23">
        <v>0</v>
      </c>
      <c r="AP4" s="24">
        <f t="shared" si="3"/>
        <v>0</v>
      </c>
      <c r="AQ4" s="23">
        <v>4</v>
      </c>
      <c r="AR4" s="24">
        <f t="shared" si="4"/>
        <v>0.26666666666666666</v>
      </c>
      <c r="AS4" s="23">
        <v>11</v>
      </c>
      <c r="AT4" s="24">
        <f t="shared" si="5"/>
        <v>0.73333333333333328</v>
      </c>
      <c r="AU4" s="25"/>
    </row>
    <row r="5" spans="1:47" ht="24" x14ac:dyDescent="0.2">
      <c r="A5" s="15" t="s">
        <v>45</v>
      </c>
      <c r="B5" s="16" t="s">
        <v>82</v>
      </c>
      <c r="C5" s="23">
        <v>33</v>
      </c>
      <c r="D5" s="23">
        <v>30</v>
      </c>
      <c r="E5" s="24">
        <f t="shared" si="6"/>
        <v>0.90909090909090906</v>
      </c>
      <c r="F5" s="9">
        <v>207</v>
      </c>
      <c r="G5" s="9">
        <v>63</v>
      </c>
      <c r="H5" s="17">
        <f t="shared" ref="H5:H39" si="10">G5/F5</f>
        <v>0.30434782608695654</v>
      </c>
      <c r="I5" s="9">
        <v>218</v>
      </c>
      <c r="J5" s="9">
        <v>62</v>
      </c>
      <c r="K5" s="21">
        <f t="shared" ref="K5:K46" si="11">J5/I5</f>
        <v>0.28440366972477066</v>
      </c>
      <c r="L5" s="21">
        <f t="shared" si="7"/>
        <v>0.29411764705882354</v>
      </c>
      <c r="M5" s="18">
        <v>2.7419354838709675</v>
      </c>
      <c r="N5" s="18">
        <v>1.1298554074177252</v>
      </c>
      <c r="O5" s="18">
        <v>1.3064516129032258</v>
      </c>
      <c r="P5" s="18">
        <v>1.2491139112162979</v>
      </c>
      <c r="Q5" s="18">
        <v>2.161290322580645</v>
      </c>
      <c r="R5" s="18">
        <v>0.96144611686901982</v>
      </c>
      <c r="S5" s="18">
        <v>2.0847457627118646</v>
      </c>
      <c r="T5" s="18">
        <v>1.0873589578490144</v>
      </c>
      <c r="U5" s="18">
        <v>2.4098360655737703</v>
      </c>
      <c r="V5" s="18">
        <v>1.1885151686078428</v>
      </c>
      <c r="W5" s="18">
        <v>2.9672131147540983</v>
      </c>
      <c r="X5" s="18">
        <v>1.2106088428934438</v>
      </c>
      <c r="Y5" s="18">
        <v>2.2950819672131146</v>
      </c>
      <c r="Z5" s="13">
        <v>1.2954312318694234</v>
      </c>
      <c r="AA5" s="13">
        <f t="shared" si="8"/>
        <v>2.2809363328010983</v>
      </c>
      <c r="AB5" s="18">
        <v>3.1163719072255653</v>
      </c>
      <c r="AC5" s="18">
        <v>3.1087214628902697</v>
      </c>
      <c r="AD5" s="18">
        <f t="shared" si="9"/>
        <v>2.8353432343056446</v>
      </c>
      <c r="AE5" s="18">
        <v>2.8321221690405962</v>
      </c>
      <c r="AF5" s="18">
        <v>3.1194769428052229</v>
      </c>
      <c r="AG5" s="18">
        <v>3.0599945775411612</v>
      </c>
      <c r="AH5" s="18"/>
      <c r="AI5" s="23">
        <v>9</v>
      </c>
      <c r="AJ5" s="24">
        <f t="shared" si="0"/>
        <v>0.3</v>
      </c>
      <c r="AK5" s="23">
        <v>8</v>
      </c>
      <c r="AL5" s="24">
        <f t="shared" si="1"/>
        <v>0.26666666666666666</v>
      </c>
      <c r="AM5" s="23">
        <v>13</v>
      </c>
      <c r="AN5" s="24">
        <f t="shared" si="2"/>
        <v>0.43333333333333335</v>
      </c>
      <c r="AO5" s="23">
        <v>9</v>
      </c>
      <c r="AP5" s="24">
        <f t="shared" si="3"/>
        <v>0.3</v>
      </c>
      <c r="AQ5" s="23">
        <v>10</v>
      </c>
      <c r="AR5" s="24">
        <f t="shared" si="4"/>
        <v>0.33333333333333331</v>
      </c>
      <c r="AS5" s="23">
        <v>11</v>
      </c>
      <c r="AT5" s="24">
        <f t="shared" si="5"/>
        <v>0.36666666666666664</v>
      </c>
      <c r="AU5" s="25"/>
    </row>
    <row r="6" spans="1:47" ht="36" x14ac:dyDescent="0.2">
      <c r="A6" s="15" t="s">
        <v>0</v>
      </c>
      <c r="B6" s="16" t="s">
        <v>83</v>
      </c>
      <c r="C6" s="23">
        <v>17</v>
      </c>
      <c r="D6" s="23">
        <v>17</v>
      </c>
      <c r="E6" s="24">
        <f t="shared" si="6"/>
        <v>1</v>
      </c>
      <c r="F6" s="9">
        <v>20</v>
      </c>
      <c r="G6" s="9">
        <v>12</v>
      </c>
      <c r="H6" s="17">
        <f t="shared" si="10"/>
        <v>0.6</v>
      </c>
      <c r="I6" s="9">
        <v>20</v>
      </c>
      <c r="J6" s="9">
        <v>10</v>
      </c>
      <c r="K6" s="21">
        <f t="shared" si="11"/>
        <v>0.5</v>
      </c>
      <c r="L6" s="21">
        <f t="shared" si="7"/>
        <v>0.55000000000000004</v>
      </c>
      <c r="M6" s="18">
        <v>3.8</v>
      </c>
      <c r="N6" s="18">
        <v>1.2292725943057181</v>
      </c>
      <c r="O6" s="18">
        <v>2</v>
      </c>
      <c r="P6" s="18">
        <v>1.0540925533894598</v>
      </c>
      <c r="Q6" s="18">
        <v>3.7</v>
      </c>
      <c r="R6" s="18">
        <v>0.94868329805051343</v>
      </c>
      <c r="S6" s="18">
        <v>3.4</v>
      </c>
      <c r="T6" s="18">
        <v>1.1737877907772676</v>
      </c>
      <c r="U6" s="18">
        <v>4.0999999999999996</v>
      </c>
      <c r="V6" s="18">
        <v>0.73786478737262229</v>
      </c>
      <c r="W6" s="18">
        <v>4</v>
      </c>
      <c r="X6" s="18">
        <v>0.66666666666666663</v>
      </c>
      <c r="Y6" s="18">
        <v>3</v>
      </c>
      <c r="Z6" s="13">
        <v>1.247219128924647</v>
      </c>
      <c r="AA6" s="13">
        <f t="shared" si="8"/>
        <v>3.4285714285714284</v>
      </c>
      <c r="AB6" s="18">
        <v>3.7994503862150917</v>
      </c>
      <c r="AC6" s="18">
        <v>3.7055746541040659</v>
      </c>
      <c r="AD6" s="18">
        <f t="shared" si="9"/>
        <v>3.644532156296862</v>
      </c>
      <c r="AE6" s="18">
        <v>3.3543715223646018</v>
      </c>
      <c r="AF6" s="18">
        <v>3.4127457053992143</v>
      </c>
      <c r="AG6" s="18">
        <v>3.3543107627666453</v>
      </c>
      <c r="AH6" s="18">
        <v>3.3796830083739531</v>
      </c>
      <c r="AI6" s="23">
        <v>1</v>
      </c>
      <c r="AJ6" s="24">
        <f t="shared" si="0"/>
        <v>5.8823529411764705E-2</v>
      </c>
      <c r="AK6" s="23">
        <v>3</v>
      </c>
      <c r="AL6" s="24">
        <f t="shared" si="1"/>
        <v>0.17647058823529413</v>
      </c>
      <c r="AM6" s="23">
        <v>13</v>
      </c>
      <c r="AN6" s="24">
        <f t="shared" si="2"/>
        <v>0.76470588235294112</v>
      </c>
      <c r="AO6" s="23">
        <v>0</v>
      </c>
      <c r="AP6" s="24">
        <f t="shared" si="3"/>
        <v>0</v>
      </c>
      <c r="AQ6" s="23">
        <v>7</v>
      </c>
      <c r="AR6" s="24">
        <f t="shared" si="4"/>
        <v>0.41176470588235292</v>
      </c>
      <c r="AS6" s="23">
        <v>10</v>
      </c>
      <c r="AT6" s="24">
        <f t="shared" si="5"/>
        <v>0.58823529411764708</v>
      </c>
      <c r="AU6" s="25"/>
    </row>
    <row r="7" spans="1:47" ht="24" x14ac:dyDescent="0.2">
      <c r="A7" s="15" t="s">
        <v>75</v>
      </c>
      <c r="B7" s="16" t="s">
        <v>84</v>
      </c>
      <c r="C7" s="23">
        <v>19</v>
      </c>
      <c r="D7" s="23">
        <v>19</v>
      </c>
      <c r="E7" s="24">
        <f t="shared" si="6"/>
        <v>1</v>
      </c>
      <c r="F7" s="9">
        <v>12</v>
      </c>
      <c r="G7" s="9">
        <v>12</v>
      </c>
      <c r="H7" s="17">
        <f t="shared" si="10"/>
        <v>1</v>
      </c>
      <c r="I7" s="9">
        <v>12</v>
      </c>
      <c r="J7" s="9">
        <v>10</v>
      </c>
      <c r="K7" s="21">
        <f t="shared" si="11"/>
        <v>0.83333333333333337</v>
      </c>
      <c r="L7" s="21">
        <f t="shared" si="7"/>
        <v>0.91666666666666663</v>
      </c>
      <c r="M7" s="18">
        <v>4.5</v>
      </c>
      <c r="N7" s="18">
        <v>0.52704627669472992</v>
      </c>
      <c r="O7" s="18">
        <v>3.6</v>
      </c>
      <c r="P7" s="18">
        <v>1.264911064067352</v>
      </c>
      <c r="Q7" s="18">
        <v>4.0999999999999996</v>
      </c>
      <c r="R7" s="18">
        <v>1.1972189997378651</v>
      </c>
      <c r="S7" s="18">
        <v>4.3</v>
      </c>
      <c r="T7" s="18">
        <v>1.05934990547138</v>
      </c>
      <c r="U7" s="18">
        <v>4.7</v>
      </c>
      <c r="V7" s="18">
        <v>0.48304589153964728</v>
      </c>
      <c r="W7" s="18">
        <v>4.8</v>
      </c>
      <c r="X7" s="18">
        <v>0.42163702135578318</v>
      </c>
      <c r="Y7" s="18">
        <v>4.2</v>
      </c>
      <c r="Z7" s="13">
        <v>1.1352924243950933</v>
      </c>
      <c r="AA7" s="13">
        <f t="shared" si="8"/>
        <v>4.3142857142857141</v>
      </c>
      <c r="AB7" s="18">
        <v>4.3760765550239231</v>
      </c>
      <c r="AC7" s="18">
        <v>4.2444178628389144</v>
      </c>
      <c r="AD7" s="18">
        <f t="shared" si="9"/>
        <v>4.3115933773828514</v>
      </c>
      <c r="AE7" s="18">
        <v>3.9938434829059823</v>
      </c>
      <c r="AF7" s="18"/>
      <c r="AG7" s="18"/>
      <c r="AH7" s="18"/>
      <c r="AI7" s="23">
        <v>1</v>
      </c>
      <c r="AJ7" s="24">
        <f t="shared" si="0"/>
        <v>5.2631578947368418E-2</v>
      </c>
      <c r="AK7" s="23">
        <v>1</v>
      </c>
      <c r="AL7" s="24">
        <f t="shared" si="1"/>
        <v>5.2631578947368418E-2</v>
      </c>
      <c r="AM7" s="23">
        <v>17</v>
      </c>
      <c r="AN7" s="24">
        <f t="shared" si="2"/>
        <v>0.89473684210526316</v>
      </c>
      <c r="AO7" s="23">
        <v>0</v>
      </c>
      <c r="AP7" s="24">
        <f t="shared" si="3"/>
        <v>0</v>
      </c>
      <c r="AQ7" s="23">
        <v>3</v>
      </c>
      <c r="AR7" s="24">
        <f t="shared" si="4"/>
        <v>0.15789473684210525</v>
      </c>
      <c r="AS7" s="23">
        <v>16</v>
      </c>
      <c r="AT7" s="24">
        <f t="shared" si="5"/>
        <v>0.84210526315789469</v>
      </c>
      <c r="AU7" s="25"/>
    </row>
    <row r="8" spans="1:47" ht="24" x14ac:dyDescent="0.2">
      <c r="A8" s="15" t="s">
        <v>46</v>
      </c>
      <c r="B8" s="16" t="s">
        <v>85</v>
      </c>
      <c r="C8" s="23">
        <v>10</v>
      </c>
      <c r="D8" s="23">
        <v>10</v>
      </c>
      <c r="E8" s="24">
        <f t="shared" si="6"/>
        <v>1</v>
      </c>
      <c r="F8" s="9">
        <v>23</v>
      </c>
      <c r="G8" s="9">
        <v>12</v>
      </c>
      <c r="H8" s="17">
        <f t="shared" si="10"/>
        <v>0.52173913043478259</v>
      </c>
      <c r="I8" s="9">
        <v>23</v>
      </c>
      <c r="J8" s="9">
        <v>7</v>
      </c>
      <c r="K8" s="21">
        <f t="shared" si="11"/>
        <v>0.30434782608695654</v>
      </c>
      <c r="L8" s="21">
        <f t="shared" si="7"/>
        <v>0.41304347826086957</v>
      </c>
      <c r="M8" s="18">
        <v>3.8571428571428572</v>
      </c>
      <c r="N8" s="18">
        <v>1.4638501094228</v>
      </c>
      <c r="O8" s="18">
        <v>1.8571428571428572</v>
      </c>
      <c r="P8" s="18">
        <v>0.89973541084243747</v>
      </c>
      <c r="Q8" s="18">
        <v>2.5714285714285716</v>
      </c>
      <c r="R8" s="18">
        <v>1.6183471874253741</v>
      </c>
      <c r="S8" s="18">
        <v>2.1428571428571428</v>
      </c>
      <c r="T8" s="18">
        <v>1.5735915849388862</v>
      </c>
      <c r="U8" s="18">
        <v>3.4285714285714284</v>
      </c>
      <c r="V8" s="18">
        <v>1.2724180205607032</v>
      </c>
      <c r="W8" s="18">
        <v>4</v>
      </c>
      <c r="X8" s="18">
        <v>1.1547005383792515</v>
      </c>
      <c r="Y8" s="18">
        <v>3</v>
      </c>
      <c r="Z8" s="13">
        <v>1.6329931618554521</v>
      </c>
      <c r="AA8" s="13">
        <f t="shared" si="8"/>
        <v>2.9795918367346941</v>
      </c>
      <c r="AB8" s="18">
        <v>3.9392857142857141</v>
      </c>
      <c r="AC8" s="18">
        <v>3.7898268398268398</v>
      </c>
      <c r="AD8" s="18">
        <f t="shared" si="9"/>
        <v>3.5695681302824163</v>
      </c>
      <c r="AE8" s="18">
        <v>3.1254392666157376</v>
      </c>
      <c r="AF8" s="18">
        <v>4.0239448051948052</v>
      </c>
      <c r="AG8" s="18">
        <v>2.6464930555555553</v>
      </c>
      <c r="AH8" s="18"/>
      <c r="AI8" s="23">
        <v>0</v>
      </c>
      <c r="AJ8" s="24">
        <f t="shared" si="0"/>
        <v>0</v>
      </c>
      <c r="AK8" s="23">
        <v>3</v>
      </c>
      <c r="AL8" s="24">
        <f t="shared" si="1"/>
        <v>0.3</v>
      </c>
      <c r="AM8" s="23">
        <v>7</v>
      </c>
      <c r="AN8" s="24">
        <f t="shared" si="2"/>
        <v>0.7</v>
      </c>
      <c r="AO8" s="23">
        <v>1</v>
      </c>
      <c r="AP8" s="24">
        <f t="shared" si="3"/>
        <v>0.1</v>
      </c>
      <c r="AQ8" s="23">
        <v>2</v>
      </c>
      <c r="AR8" s="24">
        <f t="shared" si="4"/>
        <v>0.2</v>
      </c>
      <c r="AS8" s="23">
        <v>7</v>
      </c>
      <c r="AT8" s="24">
        <f t="shared" si="5"/>
        <v>0.7</v>
      </c>
      <c r="AU8" s="25"/>
    </row>
    <row r="9" spans="1:47" ht="36" x14ac:dyDescent="0.2">
      <c r="A9" s="15" t="s">
        <v>1</v>
      </c>
      <c r="B9" s="16" t="s">
        <v>86</v>
      </c>
      <c r="C9" s="23">
        <v>34</v>
      </c>
      <c r="D9" s="23">
        <v>34</v>
      </c>
      <c r="E9" s="24">
        <f t="shared" si="6"/>
        <v>1</v>
      </c>
      <c r="F9" s="9">
        <v>119</v>
      </c>
      <c r="G9" s="9">
        <v>102</v>
      </c>
      <c r="H9" s="17">
        <f t="shared" si="10"/>
        <v>0.8571428571428571</v>
      </c>
      <c r="I9" s="9">
        <v>120</v>
      </c>
      <c r="J9" s="9">
        <v>77</v>
      </c>
      <c r="K9" s="21">
        <f t="shared" si="11"/>
        <v>0.64166666666666672</v>
      </c>
      <c r="L9" s="21">
        <f t="shared" si="7"/>
        <v>0.7489539748953975</v>
      </c>
      <c r="M9" s="18">
        <v>2.7142857142857144</v>
      </c>
      <c r="N9" s="18">
        <v>1.2527402675949357</v>
      </c>
      <c r="O9" s="18">
        <v>2.1052631578947367</v>
      </c>
      <c r="P9" s="18">
        <v>1.3621448515085419</v>
      </c>
      <c r="Q9" s="18">
        <v>2.5</v>
      </c>
      <c r="R9" s="18">
        <v>1.3416407864998738</v>
      </c>
      <c r="S9" s="18">
        <v>2.2467532467532467</v>
      </c>
      <c r="T9" s="18">
        <v>1.4156627995380464</v>
      </c>
      <c r="U9" s="18">
        <v>3.2727272727272729</v>
      </c>
      <c r="V9" s="18">
        <v>1.4108262196349943</v>
      </c>
      <c r="W9" s="18">
        <v>3.2987012987012987</v>
      </c>
      <c r="X9" s="18">
        <v>1.37711497690046</v>
      </c>
      <c r="Y9" s="18">
        <v>2.1818181818181817</v>
      </c>
      <c r="Z9" s="13">
        <v>1.5194118731243966</v>
      </c>
      <c r="AA9" s="13">
        <f t="shared" si="8"/>
        <v>2.6170784103114935</v>
      </c>
      <c r="AB9" s="18">
        <v>3.1006193093059671</v>
      </c>
      <c r="AC9" s="18">
        <v>2.763645140386267</v>
      </c>
      <c r="AD9" s="18">
        <f t="shared" si="9"/>
        <v>2.8271142866679089</v>
      </c>
      <c r="AE9" s="18">
        <v>2.3698084293190429</v>
      </c>
      <c r="AF9" s="18">
        <v>3.2375950807013441</v>
      </c>
      <c r="AG9" s="18">
        <v>3.090542463286801</v>
      </c>
      <c r="AH9" s="18">
        <v>2.9825595780189378</v>
      </c>
      <c r="AI9" s="23">
        <v>9</v>
      </c>
      <c r="AJ9" s="24">
        <f t="shared" si="0"/>
        <v>0.26470588235294118</v>
      </c>
      <c r="AK9" s="23">
        <v>11</v>
      </c>
      <c r="AL9" s="24">
        <f t="shared" si="1"/>
        <v>0.3235294117647059</v>
      </c>
      <c r="AM9" s="23">
        <v>14</v>
      </c>
      <c r="AN9" s="24">
        <f t="shared" si="2"/>
        <v>0.41176470588235292</v>
      </c>
      <c r="AO9" s="23">
        <v>11</v>
      </c>
      <c r="AP9" s="24">
        <f t="shared" si="3"/>
        <v>0.3235294117647059</v>
      </c>
      <c r="AQ9" s="23">
        <v>14</v>
      </c>
      <c r="AR9" s="24">
        <f t="shared" si="4"/>
        <v>0.41176470588235292</v>
      </c>
      <c r="AS9" s="23">
        <v>9</v>
      </c>
      <c r="AT9" s="24">
        <f t="shared" si="5"/>
        <v>0.26470588235294118</v>
      </c>
      <c r="AU9" s="25"/>
    </row>
    <row r="10" spans="1:47" ht="36" x14ac:dyDescent="0.2">
      <c r="A10" s="15" t="s">
        <v>2</v>
      </c>
      <c r="B10" s="16" t="s">
        <v>87</v>
      </c>
      <c r="C10" s="23">
        <v>17</v>
      </c>
      <c r="D10" s="23">
        <v>17</v>
      </c>
      <c r="E10" s="24">
        <f t="shared" si="6"/>
        <v>1</v>
      </c>
      <c r="F10" s="9">
        <v>22</v>
      </c>
      <c r="G10" s="9">
        <v>8</v>
      </c>
      <c r="H10" s="17">
        <f t="shared" si="10"/>
        <v>0.36363636363636365</v>
      </c>
      <c r="I10" s="9">
        <v>22</v>
      </c>
      <c r="J10" s="9">
        <v>6</v>
      </c>
      <c r="K10" s="21">
        <f t="shared" si="11"/>
        <v>0.27272727272727271</v>
      </c>
      <c r="L10" s="21">
        <f t="shared" si="7"/>
        <v>0.31818181818181818</v>
      </c>
      <c r="M10" s="18">
        <v>4.666666666666667</v>
      </c>
      <c r="N10" s="18">
        <v>0.51639777949432408</v>
      </c>
      <c r="O10" s="18">
        <v>3.8333333333333335</v>
      </c>
      <c r="P10" s="18">
        <v>0.98319208025017457</v>
      </c>
      <c r="Q10" s="18">
        <v>4</v>
      </c>
      <c r="R10" s="18">
        <v>0.89442719099991586</v>
      </c>
      <c r="S10" s="18">
        <v>4.333333333333333</v>
      </c>
      <c r="T10" s="18">
        <v>0.81649658092772548</v>
      </c>
      <c r="U10" s="18">
        <v>4.5</v>
      </c>
      <c r="V10" s="18">
        <v>0.54772255750516607</v>
      </c>
      <c r="W10" s="18">
        <v>4.833333333333333</v>
      </c>
      <c r="X10" s="18">
        <v>0.40824829046386535</v>
      </c>
      <c r="Y10" s="18">
        <v>4</v>
      </c>
      <c r="Z10" s="13">
        <v>0.63245553203367588</v>
      </c>
      <c r="AA10" s="13">
        <f t="shared" si="8"/>
        <v>4.3095238095238093</v>
      </c>
      <c r="AB10" s="18">
        <v>4.4613445378151262</v>
      </c>
      <c r="AC10" s="18">
        <v>4.234267040149394</v>
      </c>
      <c r="AD10" s="18">
        <f t="shared" si="9"/>
        <v>4.3350451291627765</v>
      </c>
      <c r="AE10" s="18">
        <v>4.3320240654336759</v>
      </c>
      <c r="AF10" s="18">
        <v>3.9045739348370927</v>
      </c>
      <c r="AG10" s="18">
        <v>3.9774075430610836</v>
      </c>
      <c r="AH10" s="18">
        <v>3.6895743628925506</v>
      </c>
      <c r="AI10" s="23">
        <v>0</v>
      </c>
      <c r="AJ10" s="24">
        <f t="shared" si="0"/>
        <v>0</v>
      </c>
      <c r="AK10" s="23">
        <v>2</v>
      </c>
      <c r="AL10" s="24">
        <f t="shared" si="1"/>
        <v>0.11764705882352941</v>
      </c>
      <c r="AM10" s="23">
        <v>15</v>
      </c>
      <c r="AN10" s="24">
        <f t="shared" si="2"/>
        <v>0.88235294117647056</v>
      </c>
      <c r="AO10" s="23">
        <v>0</v>
      </c>
      <c r="AP10" s="24">
        <f t="shared" si="3"/>
        <v>0</v>
      </c>
      <c r="AQ10" s="23">
        <v>1</v>
      </c>
      <c r="AR10" s="24">
        <f t="shared" si="4"/>
        <v>5.8823529411764705E-2</v>
      </c>
      <c r="AS10" s="23">
        <v>16</v>
      </c>
      <c r="AT10" s="24">
        <f t="shared" si="5"/>
        <v>0.94117647058823528</v>
      </c>
      <c r="AU10" s="25"/>
    </row>
    <row r="11" spans="1:47" ht="48" x14ac:dyDescent="0.2">
      <c r="A11" s="15" t="s">
        <v>3</v>
      </c>
      <c r="B11" s="16" t="s">
        <v>88</v>
      </c>
      <c r="C11" s="23">
        <v>5</v>
      </c>
      <c r="D11" s="23">
        <v>5</v>
      </c>
      <c r="E11" s="24">
        <f t="shared" si="6"/>
        <v>1</v>
      </c>
      <c r="F11" s="9">
        <v>17</v>
      </c>
      <c r="G11" s="9">
        <v>0</v>
      </c>
      <c r="H11" s="17">
        <f t="shared" si="10"/>
        <v>0</v>
      </c>
      <c r="I11" s="9">
        <v>17</v>
      </c>
      <c r="J11" s="9">
        <v>5</v>
      </c>
      <c r="K11" s="21">
        <f t="shared" si="11"/>
        <v>0.29411764705882354</v>
      </c>
      <c r="L11" s="21">
        <f t="shared" si="7"/>
        <v>0.14705882352941177</v>
      </c>
      <c r="M11" s="13">
        <v>3.8</v>
      </c>
      <c r="N11" s="13">
        <v>1.3038404810405295</v>
      </c>
      <c r="O11" s="13">
        <v>2.6</v>
      </c>
      <c r="P11" s="13">
        <v>1.1401754250991383</v>
      </c>
      <c r="Q11" s="13">
        <v>3.2</v>
      </c>
      <c r="R11" s="13">
        <v>1.4832396974191324</v>
      </c>
      <c r="S11" s="13">
        <v>3.3333333333333335</v>
      </c>
      <c r="T11" s="13">
        <v>2.0816659994661326</v>
      </c>
      <c r="U11" s="13">
        <v>3.75</v>
      </c>
      <c r="V11" s="13">
        <v>1.2583057392117916</v>
      </c>
      <c r="W11" s="18">
        <v>4</v>
      </c>
      <c r="X11" s="18">
        <v>0.81649658092772603</v>
      </c>
      <c r="Y11" s="18">
        <v>3.4</v>
      </c>
      <c r="Z11" s="13">
        <v>1.5165750888103104</v>
      </c>
      <c r="AA11" s="13">
        <f t="shared" si="8"/>
        <v>3.4404761904761907</v>
      </c>
      <c r="AB11" s="18">
        <v>4.3499999999999996</v>
      </c>
      <c r="AC11" s="18">
        <v>4.6333333333333337</v>
      </c>
      <c r="AD11" s="18">
        <f t="shared" si="9"/>
        <v>4.1412698412698417</v>
      </c>
      <c r="AE11" s="18">
        <v>3.7448412698412699</v>
      </c>
      <c r="AF11" s="18">
        <v>4.1893650793650794</v>
      </c>
      <c r="AG11" s="18"/>
      <c r="AH11" s="18">
        <v>3.6279761904761907</v>
      </c>
      <c r="AI11" s="23">
        <v>0</v>
      </c>
      <c r="AJ11" s="24">
        <f t="shared" si="0"/>
        <v>0</v>
      </c>
      <c r="AK11" s="23">
        <v>0</v>
      </c>
      <c r="AL11" s="24">
        <f t="shared" si="1"/>
        <v>0</v>
      </c>
      <c r="AM11" s="23">
        <v>5</v>
      </c>
      <c r="AN11" s="24">
        <f t="shared" si="2"/>
        <v>1</v>
      </c>
      <c r="AO11" s="23">
        <v>0</v>
      </c>
      <c r="AP11" s="24">
        <f t="shared" si="3"/>
        <v>0</v>
      </c>
      <c r="AQ11" s="23">
        <v>0</v>
      </c>
      <c r="AR11" s="24">
        <f t="shared" si="4"/>
        <v>0</v>
      </c>
      <c r="AS11" s="23">
        <v>5</v>
      </c>
      <c r="AT11" s="24">
        <f t="shared" si="5"/>
        <v>1</v>
      </c>
      <c r="AU11" s="25"/>
    </row>
    <row r="12" spans="1:47" ht="36" x14ac:dyDescent="0.2">
      <c r="A12" s="15" t="s">
        <v>4</v>
      </c>
      <c r="B12" s="16" t="s">
        <v>89</v>
      </c>
      <c r="C12" s="23">
        <v>16</v>
      </c>
      <c r="D12" s="23">
        <v>8</v>
      </c>
      <c r="E12" s="24">
        <f t="shared" si="6"/>
        <v>0.5</v>
      </c>
      <c r="F12" s="9">
        <v>24</v>
      </c>
      <c r="G12" s="9">
        <v>21</v>
      </c>
      <c r="H12" s="17">
        <f t="shared" si="10"/>
        <v>0.875</v>
      </c>
      <c r="I12" s="9">
        <v>24</v>
      </c>
      <c r="J12" s="9">
        <v>1</v>
      </c>
      <c r="K12" s="21">
        <f t="shared" si="11"/>
        <v>4.1666666666666664E-2</v>
      </c>
      <c r="L12" s="21">
        <f t="shared" si="7"/>
        <v>0.45833333333333331</v>
      </c>
      <c r="M12" s="18">
        <v>4.6190476190476186</v>
      </c>
      <c r="N12" s="18">
        <v>0.49761335152811981</v>
      </c>
      <c r="O12" s="18">
        <v>3.5714285714285716</v>
      </c>
      <c r="P12" s="18">
        <v>1.028174526596948</v>
      </c>
      <c r="Q12" s="18">
        <v>4.4000000000000004</v>
      </c>
      <c r="R12" s="18">
        <v>0.75393703492505226</v>
      </c>
      <c r="S12" s="18">
        <v>4.333333333333333</v>
      </c>
      <c r="T12" s="18">
        <v>0.57735026918962662</v>
      </c>
      <c r="U12" s="18">
        <v>4.4285714285714288</v>
      </c>
      <c r="V12" s="18">
        <v>0.59761430466719789</v>
      </c>
      <c r="W12" s="18">
        <v>4.6190476190476186</v>
      </c>
      <c r="X12" s="18">
        <v>0.58959227235357159</v>
      </c>
      <c r="Y12" s="18">
        <v>4</v>
      </c>
      <c r="Z12" s="13">
        <v>0.63245553203367588</v>
      </c>
      <c r="AA12" s="13">
        <f t="shared" si="8"/>
        <v>4.2816326530612248</v>
      </c>
      <c r="AB12" s="18">
        <v>4.1607142857142856</v>
      </c>
      <c r="AC12" s="18">
        <v>4.2678571428571423</v>
      </c>
      <c r="AD12" s="18">
        <f t="shared" si="9"/>
        <v>4.2367346938775512</v>
      </c>
      <c r="AE12" s="18">
        <v>4.3329725829725829</v>
      </c>
      <c r="AF12" s="18">
        <v>3.7777729278730421</v>
      </c>
      <c r="AG12" s="18">
        <v>3.6702854269178031</v>
      </c>
      <c r="AH12" s="18">
        <v>3.915045188220204</v>
      </c>
      <c r="AI12" s="23">
        <v>0</v>
      </c>
      <c r="AJ12" s="24">
        <f t="shared" si="0"/>
        <v>0</v>
      </c>
      <c r="AK12" s="23">
        <v>0</v>
      </c>
      <c r="AL12" s="24">
        <f t="shared" si="1"/>
        <v>0</v>
      </c>
      <c r="AM12" s="23">
        <v>8</v>
      </c>
      <c r="AN12" s="24">
        <f t="shared" si="2"/>
        <v>1</v>
      </c>
      <c r="AO12" s="23">
        <v>0</v>
      </c>
      <c r="AP12" s="24">
        <f t="shared" si="3"/>
        <v>0</v>
      </c>
      <c r="AQ12" s="23">
        <v>0</v>
      </c>
      <c r="AR12" s="24">
        <f t="shared" si="4"/>
        <v>0</v>
      </c>
      <c r="AS12" s="23">
        <v>8</v>
      </c>
      <c r="AT12" s="24">
        <f t="shared" si="5"/>
        <v>1</v>
      </c>
      <c r="AU12" s="25"/>
    </row>
    <row r="13" spans="1:47" ht="24" x14ac:dyDescent="0.2">
      <c r="A13" s="15" t="s">
        <v>76</v>
      </c>
      <c r="B13" s="16" t="s">
        <v>90</v>
      </c>
      <c r="C13" s="23">
        <v>15</v>
      </c>
      <c r="D13" s="23">
        <v>14</v>
      </c>
      <c r="E13" s="24">
        <f t="shared" si="6"/>
        <v>0.93333333333333335</v>
      </c>
      <c r="F13" s="9">
        <v>5</v>
      </c>
      <c r="G13" s="9">
        <v>5</v>
      </c>
      <c r="H13" s="17">
        <f t="shared" si="10"/>
        <v>1</v>
      </c>
      <c r="I13" s="9">
        <v>5</v>
      </c>
      <c r="J13" s="9">
        <v>5</v>
      </c>
      <c r="K13" s="21">
        <f t="shared" si="11"/>
        <v>1</v>
      </c>
      <c r="L13" s="21">
        <f t="shared" si="7"/>
        <v>1</v>
      </c>
      <c r="M13" s="18">
        <v>4.2</v>
      </c>
      <c r="N13" s="18">
        <v>0.44721359549995715</v>
      </c>
      <c r="O13" s="18">
        <v>4.4000000000000004</v>
      </c>
      <c r="P13" s="18">
        <v>0.54772255750516674</v>
      </c>
      <c r="Q13" s="18">
        <v>3.8</v>
      </c>
      <c r="R13" s="18">
        <v>0.83666002653407512</v>
      </c>
      <c r="S13" s="18">
        <v>3.8</v>
      </c>
      <c r="T13" s="18">
        <v>0.44721359549995715</v>
      </c>
      <c r="U13" s="18">
        <v>4.2</v>
      </c>
      <c r="V13" s="18">
        <v>0.44721359549995715</v>
      </c>
      <c r="W13" s="18">
        <v>3.8</v>
      </c>
      <c r="X13" s="18">
        <v>0.44721359549995715</v>
      </c>
      <c r="Y13" s="18">
        <v>3.2</v>
      </c>
      <c r="Z13" s="13">
        <v>0.83666002653407512</v>
      </c>
      <c r="AA13" s="13">
        <f t="shared" si="8"/>
        <v>3.9142857142857146</v>
      </c>
      <c r="AB13" s="18">
        <v>3.8142857142857145</v>
      </c>
      <c r="AC13" s="18">
        <v>3.8142857142857145</v>
      </c>
      <c r="AD13" s="18">
        <f t="shared" si="9"/>
        <v>3.8476190476190482</v>
      </c>
      <c r="AE13" s="18">
        <v>4.2111111111111112</v>
      </c>
      <c r="AF13" s="18"/>
      <c r="AG13" s="18"/>
      <c r="AH13" s="18"/>
      <c r="AI13" s="23">
        <v>2</v>
      </c>
      <c r="AJ13" s="24">
        <f t="shared" si="0"/>
        <v>0.14285714285714285</v>
      </c>
      <c r="AK13" s="23">
        <v>2</v>
      </c>
      <c r="AL13" s="24">
        <f t="shared" si="1"/>
        <v>0.14285714285714285</v>
      </c>
      <c r="AM13" s="23">
        <v>10</v>
      </c>
      <c r="AN13" s="24">
        <f t="shared" si="2"/>
        <v>0.7142857142857143</v>
      </c>
      <c r="AO13" s="23">
        <v>1</v>
      </c>
      <c r="AP13" s="24">
        <f t="shared" si="3"/>
        <v>7.1428571428571425E-2</v>
      </c>
      <c r="AQ13" s="23">
        <v>3</v>
      </c>
      <c r="AR13" s="24">
        <f t="shared" si="4"/>
        <v>0.21428571428571427</v>
      </c>
      <c r="AS13" s="23">
        <v>10</v>
      </c>
      <c r="AT13" s="24">
        <f t="shared" si="5"/>
        <v>0.7142857142857143</v>
      </c>
      <c r="AU13" s="25"/>
    </row>
    <row r="14" spans="1:47" ht="24" x14ac:dyDescent="0.2">
      <c r="A14" s="15" t="s">
        <v>5</v>
      </c>
      <c r="B14" s="16" t="s">
        <v>91</v>
      </c>
      <c r="C14" s="23">
        <v>12</v>
      </c>
      <c r="D14" s="23">
        <v>12</v>
      </c>
      <c r="E14" s="24">
        <f t="shared" si="6"/>
        <v>1</v>
      </c>
      <c r="F14" s="9">
        <v>35</v>
      </c>
      <c r="G14" s="9">
        <v>20</v>
      </c>
      <c r="H14" s="17">
        <f t="shared" si="10"/>
        <v>0.5714285714285714</v>
      </c>
      <c r="I14" s="9">
        <v>40</v>
      </c>
      <c r="J14" s="9">
        <v>21</v>
      </c>
      <c r="K14" s="21">
        <f t="shared" si="11"/>
        <v>0.52500000000000002</v>
      </c>
      <c r="L14" s="21">
        <f t="shared" si="7"/>
        <v>0.54666666666666663</v>
      </c>
      <c r="M14" s="13">
        <v>3.1428571428571428</v>
      </c>
      <c r="N14" s="13">
        <v>0.79282496717209228</v>
      </c>
      <c r="O14" s="13">
        <v>2.0952380952380953</v>
      </c>
      <c r="P14" s="13">
        <v>1.13599128098599</v>
      </c>
      <c r="Q14" s="13">
        <v>2.6666666666666665</v>
      </c>
      <c r="R14" s="13">
        <v>1.2382783747337804</v>
      </c>
      <c r="S14" s="13">
        <v>2.4761904761904763</v>
      </c>
      <c r="T14" s="13">
        <v>1.1670067531530235</v>
      </c>
      <c r="U14" s="13">
        <v>2.6666666666666665</v>
      </c>
      <c r="V14" s="13">
        <v>1.1547005383792512</v>
      </c>
      <c r="W14" s="18">
        <v>2.7142857142857144</v>
      </c>
      <c r="X14" s="18">
        <v>1.1892374507581376</v>
      </c>
      <c r="Y14" s="18">
        <v>1.8095238095238095</v>
      </c>
      <c r="Z14" s="13">
        <v>1.123345344008138</v>
      </c>
      <c r="AA14" s="13">
        <f t="shared" si="8"/>
        <v>2.5102040816326534</v>
      </c>
      <c r="AB14" s="18">
        <v>3.0048345946565758</v>
      </c>
      <c r="AC14" s="18">
        <v>2.8688123495012037</v>
      </c>
      <c r="AD14" s="18">
        <f t="shared" si="9"/>
        <v>2.7946170085968109</v>
      </c>
      <c r="AE14" s="18">
        <v>3.1809303350970013</v>
      </c>
      <c r="AF14" s="18">
        <v>2.9701020622895622</v>
      </c>
      <c r="AG14" s="18">
        <v>2.8909226190476192</v>
      </c>
      <c r="AH14" s="18">
        <v>2.7730089111668064</v>
      </c>
      <c r="AI14" s="23">
        <v>4</v>
      </c>
      <c r="AJ14" s="24">
        <f t="shared" si="0"/>
        <v>0.33333333333333331</v>
      </c>
      <c r="AK14" s="23">
        <v>5</v>
      </c>
      <c r="AL14" s="24">
        <f t="shared" si="1"/>
        <v>0.41666666666666669</v>
      </c>
      <c r="AM14" s="23">
        <v>3</v>
      </c>
      <c r="AN14" s="24">
        <f t="shared" si="2"/>
        <v>0.25</v>
      </c>
      <c r="AO14" s="23">
        <v>3</v>
      </c>
      <c r="AP14" s="24">
        <f t="shared" si="3"/>
        <v>0.25</v>
      </c>
      <c r="AQ14" s="23">
        <v>7</v>
      </c>
      <c r="AR14" s="24">
        <f t="shared" si="4"/>
        <v>0.58333333333333337</v>
      </c>
      <c r="AS14" s="23">
        <v>2</v>
      </c>
      <c r="AT14" s="24">
        <f t="shared" si="5"/>
        <v>0.16666666666666666</v>
      </c>
      <c r="AU14" s="25"/>
    </row>
    <row r="15" spans="1:47" ht="24" x14ac:dyDescent="0.2">
      <c r="A15" s="15" t="s">
        <v>77</v>
      </c>
      <c r="B15" s="16" t="s">
        <v>92</v>
      </c>
      <c r="C15" s="23">
        <v>14</v>
      </c>
      <c r="D15" s="23">
        <v>14</v>
      </c>
      <c r="E15" s="24">
        <f t="shared" si="6"/>
        <v>1</v>
      </c>
      <c r="F15" s="9">
        <v>7</v>
      </c>
      <c r="G15" s="9">
        <v>7</v>
      </c>
      <c r="H15" s="17">
        <f t="shared" si="10"/>
        <v>1</v>
      </c>
      <c r="I15" s="9">
        <v>7</v>
      </c>
      <c r="J15" s="9">
        <v>7</v>
      </c>
      <c r="K15" s="21">
        <f t="shared" si="11"/>
        <v>1</v>
      </c>
      <c r="L15" s="21">
        <f t="shared" si="7"/>
        <v>1</v>
      </c>
      <c r="M15" s="18">
        <v>4</v>
      </c>
      <c r="N15" s="18">
        <v>0.57735026918962573</v>
      </c>
      <c r="O15" s="18">
        <v>3.5714285714285716</v>
      </c>
      <c r="P15" s="18">
        <v>1.2724180205607032</v>
      </c>
      <c r="Q15" s="18">
        <v>4</v>
      </c>
      <c r="R15" s="18">
        <v>0.57735026918962573</v>
      </c>
      <c r="S15" s="18">
        <v>4.4285714285714288</v>
      </c>
      <c r="T15" s="18">
        <v>0.53452248382485001</v>
      </c>
      <c r="U15" s="18">
        <v>4.4285714285714288</v>
      </c>
      <c r="V15" s="18">
        <v>0.53452248382485001</v>
      </c>
      <c r="W15" s="18">
        <v>4.2857142857142856</v>
      </c>
      <c r="X15" s="18">
        <v>0.48795003647426449</v>
      </c>
      <c r="Y15" s="18">
        <v>3.7142857142857144</v>
      </c>
      <c r="Z15" s="13">
        <v>0.95118973121134198</v>
      </c>
      <c r="AA15" s="13">
        <f t="shared" si="8"/>
        <v>4.0612244897959187</v>
      </c>
      <c r="AB15" s="18">
        <v>4.1761904761904765</v>
      </c>
      <c r="AC15" s="18">
        <v>4.0988095238095239</v>
      </c>
      <c r="AD15" s="18">
        <f t="shared" si="9"/>
        <v>4.1120748299319736</v>
      </c>
      <c r="AE15" s="18">
        <v>4.5126984126984127</v>
      </c>
      <c r="AF15" s="18"/>
      <c r="AG15" s="18"/>
      <c r="AH15" s="18"/>
      <c r="AI15" s="23">
        <v>1</v>
      </c>
      <c r="AJ15" s="24">
        <f t="shared" si="0"/>
        <v>7.1428571428571425E-2</v>
      </c>
      <c r="AK15" s="23">
        <v>0</v>
      </c>
      <c r="AL15" s="24">
        <f t="shared" si="1"/>
        <v>0</v>
      </c>
      <c r="AM15" s="23">
        <v>13</v>
      </c>
      <c r="AN15" s="24">
        <f t="shared" si="2"/>
        <v>0.9285714285714286</v>
      </c>
      <c r="AO15" s="23">
        <v>1</v>
      </c>
      <c r="AP15" s="24">
        <f t="shared" si="3"/>
        <v>7.1428571428571425E-2</v>
      </c>
      <c r="AQ15" s="23">
        <v>1</v>
      </c>
      <c r="AR15" s="24">
        <f t="shared" si="4"/>
        <v>7.1428571428571425E-2</v>
      </c>
      <c r="AS15" s="23">
        <v>12</v>
      </c>
      <c r="AT15" s="24">
        <f t="shared" si="5"/>
        <v>0.8571428571428571</v>
      </c>
      <c r="AU15" s="25"/>
    </row>
    <row r="16" spans="1:47" ht="24" x14ac:dyDescent="0.2">
      <c r="A16" s="15" t="s">
        <v>6</v>
      </c>
      <c r="B16" s="16" t="s">
        <v>93</v>
      </c>
      <c r="C16" s="23">
        <v>8</v>
      </c>
      <c r="D16" s="23">
        <v>8</v>
      </c>
      <c r="E16" s="24">
        <f t="shared" si="6"/>
        <v>1</v>
      </c>
      <c r="F16" s="9">
        <v>5</v>
      </c>
      <c r="G16" s="9">
        <v>3</v>
      </c>
      <c r="H16" s="17">
        <f t="shared" si="10"/>
        <v>0.6</v>
      </c>
      <c r="I16" s="9">
        <v>7</v>
      </c>
      <c r="J16" s="9">
        <v>6</v>
      </c>
      <c r="K16" s="21">
        <f t="shared" si="11"/>
        <v>0.8571428571428571</v>
      </c>
      <c r="L16" s="21">
        <f t="shared" si="7"/>
        <v>0.75</v>
      </c>
      <c r="M16" s="18">
        <v>3.8</v>
      </c>
      <c r="N16" s="18">
        <v>0.83666002653407512</v>
      </c>
      <c r="O16" s="18">
        <v>4</v>
      </c>
      <c r="P16" s="18">
        <v>0.63245553203367588</v>
      </c>
      <c r="Q16" s="18">
        <v>4.166666666666667</v>
      </c>
      <c r="R16" s="18">
        <v>0.75277265270908045</v>
      </c>
      <c r="S16" s="18">
        <v>4.333333333333333</v>
      </c>
      <c r="T16" s="18">
        <v>0.81649658092772548</v>
      </c>
      <c r="U16" s="18">
        <v>3.8333333333333335</v>
      </c>
      <c r="V16" s="18">
        <v>0.75277265270908045</v>
      </c>
      <c r="W16" s="18">
        <v>4</v>
      </c>
      <c r="X16" s="18">
        <v>0</v>
      </c>
      <c r="Y16" s="18">
        <v>3.8333333333333335</v>
      </c>
      <c r="Z16" s="13">
        <v>0.40824829046386185</v>
      </c>
      <c r="AA16" s="13">
        <f t="shared" si="8"/>
        <v>3.9952380952380948</v>
      </c>
      <c r="AB16" s="18">
        <v>3.9375</v>
      </c>
      <c r="AC16" s="18">
        <v>3.6875000000000004</v>
      </c>
      <c r="AD16" s="18">
        <f t="shared" si="9"/>
        <v>3.8734126984126984</v>
      </c>
      <c r="AE16" s="18">
        <v>3.8691197691197687</v>
      </c>
      <c r="AF16" s="18">
        <v>4.00254329004329</v>
      </c>
      <c r="AG16" s="18">
        <v>4.24707341269841</v>
      </c>
      <c r="AH16" s="18">
        <v>3.0191449461140381</v>
      </c>
      <c r="AI16" s="23">
        <v>2</v>
      </c>
      <c r="AJ16" s="24">
        <f t="shared" si="0"/>
        <v>0.25</v>
      </c>
      <c r="AK16" s="23">
        <v>0</v>
      </c>
      <c r="AL16" s="24">
        <f t="shared" si="1"/>
        <v>0</v>
      </c>
      <c r="AM16" s="23">
        <v>6</v>
      </c>
      <c r="AN16" s="24">
        <f t="shared" si="2"/>
        <v>0.75</v>
      </c>
      <c r="AO16" s="23">
        <v>1</v>
      </c>
      <c r="AP16" s="24">
        <f t="shared" si="3"/>
        <v>0.125</v>
      </c>
      <c r="AQ16" s="23">
        <v>1</v>
      </c>
      <c r="AR16" s="24">
        <f t="shared" si="4"/>
        <v>0.125</v>
      </c>
      <c r="AS16" s="23">
        <v>6</v>
      </c>
      <c r="AT16" s="24">
        <f t="shared" si="5"/>
        <v>0.75</v>
      </c>
      <c r="AU16" s="25"/>
    </row>
    <row r="17" spans="1:47" x14ac:dyDescent="0.2">
      <c r="A17" s="15" t="s">
        <v>123</v>
      </c>
      <c r="B17" s="16" t="s">
        <v>124</v>
      </c>
      <c r="C17" s="23">
        <v>8</v>
      </c>
      <c r="D17" s="23">
        <v>8</v>
      </c>
      <c r="E17" s="24">
        <f t="shared" si="6"/>
        <v>1</v>
      </c>
      <c r="F17" s="9"/>
      <c r="G17" s="9"/>
      <c r="H17" s="17"/>
      <c r="I17" s="22">
        <v>34</v>
      </c>
      <c r="J17" s="9">
        <v>14</v>
      </c>
      <c r="K17" s="21">
        <f t="shared" si="11"/>
        <v>0.41176470588235292</v>
      </c>
      <c r="L17" s="21">
        <f t="shared" si="7"/>
        <v>0.41176470588235292</v>
      </c>
      <c r="M17" s="18">
        <v>3.2857142857142856</v>
      </c>
      <c r="N17" s="18">
        <v>1.0690449676496978</v>
      </c>
      <c r="O17" s="18">
        <v>2.2857142857142856</v>
      </c>
      <c r="P17" s="18">
        <v>0.9944903161976939</v>
      </c>
      <c r="Q17" s="18">
        <v>3.5714285714285716</v>
      </c>
      <c r="R17" s="18">
        <v>1.2224996910042529</v>
      </c>
      <c r="S17" s="18">
        <v>3.0714285714285716</v>
      </c>
      <c r="T17" s="18">
        <v>1.591529777593568</v>
      </c>
      <c r="U17" s="18">
        <v>3.5</v>
      </c>
      <c r="V17" s="18">
        <v>1.1602387022306428</v>
      </c>
      <c r="W17" s="18">
        <v>3.5714285714285716</v>
      </c>
      <c r="X17" s="18">
        <v>1.1578684470436784</v>
      </c>
      <c r="Y17" s="18">
        <v>3.2857142857142856</v>
      </c>
      <c r="Z17" s="13">
        <v>1.4373357526806554</v>
      </c>
      <c r="AA17" s="13">
        <f t="shared" si="8"/>
        <v>3.2244897959183669</v>
      </c>
      <c r="AB17" s="18">
        <v>3.5649350649350646</v>
      </c>
      <c r="AC17" s="18">
        <v>3.4342532467532472</v>
      </c>
      <c r="AD17" s="18">
        <f t="shared" si="9"/>
        <v>3.4078927025355594</v>
      </c>
      <c r="AE17" s="18">
        <v>2.5720826792255367</v>
      </c>
      <c r="AF17" s="18">
        <v>2.6999199364089073</v>
      </c>
      <c r="AG17" s="18"/>
      <c r="AH17" s="18"/>
      <c r="AI17" s="23">
        <v>0</v>
      </c>
      <c r="AJ17" s="24">
        <f t="shared" si="0"/>
        <v>0</v>
      </c>
      <c r="AK17" s="23">
        <v>2</v>
      </c>
      <c r="AL17" s="24">
        <f t="shared" si="1"/>
        <v>0.25</v>
      </c>
      <c r="AM17" s="23">
        <v>6</v>
      </c>
      <c r="AN17" s="24">
        <f t="shared" si="2"/>
        <v>0.75</v>
      </c>
      <c r="AO17" s="23">
        <v>1</v>
      </c>
      <c r="AP17" s="24">
        <f t="shared" si="3"/>
        <v>0.125</v>
      </c>
      <c r="AQ17" s="23">
        <v>4</v>
      </c>
      <c r="AR17" s="24">
        <f t="shared" si="4"/>
        <v>0.5</v>
      </c>
      <c r="AS17" s="23">
        <v>3</v>
      </c>
      <c r="AT17" s="24">
        <f t="shared" si="5"/>
        <v>0.375</v>
      </c>
      <c r="AU17" s="25"/>
    </row>
    <row r="18" spans="1:47" ht="36" x14ac:dyDescent="0.2">
      <c r="A18" s="15" t="s">
        <v>47</v>
      </c>
      <c r="B18" s="16" t="s">
        <v>94</v>
      </c>
      <c r="C18" s="23">
        <v>15</v>
      </c>
      <c r="D18" s="23">
        <v>11</v>
      </c>
      <c r="E18" s="24">
        <f t="shared" si="6"/>
        <v>0.73333333333333328</v>
      </c>
      <c r="F18" s="9">
        <v>7</v>
      </c>
      <c r="G18" s="9">
        <v>5</v>
      </c>
      <c r="H18" s="17">
        <f t="shared" si="10"/>
        <v>0.7142857142857143</v>
      </c>
      <c r="I18" s="9">
        <v>7</v>
      </c>
      <c r="J18" s="9">
        <v>5</v>
      </c>
      <c r="K18" s="21">
        <f t="shared" si="11"/>
        <v>0.7142857142857143</v>
      </c>
      <c r="L18" s="21">
        <f t="shared" si="7"/>
        <v>0.7142857142857143</v>
      </c>
      <c r="M18" s="18">
        <v>3</v>
      </c>
      <c r="N18" s="18">
        <v>1.7320508075688772</v>
      </c>
      <c r="O18" s="18">
        <v>4</v>
      </c>
      <c r="P18" s="18">
        <v>1</v>
      </c>
      <c r="Q18" s="18">
        <v>3.4</v>
      </c>
      <c r="R18" s="18">
        <v>0.54772255750516674</v>
      </c>
      <c r="S18" s="18">
        <v>3.6</v>
      </c>
      <c r="T18" s="18">
        <v>0.8944271909999163</v>
      </c>
      <c r="U18" s="18">
        <v>4</v>
      </c>
      <c r="V18" s="18">
        <v>1.4142135623730951</v>
      </c>
      <c r="W18" s="18">
        <v>4.4000000000000004</v>
      </c>
      <c r="X18" s="18">
        <v>0.54772255750516674</v>
      </c>
      <c r="Y18" s="18">
        <v>2.6</v>
      </c>
      <c r="Z18" s="13">
        <v>1.5165750888103104</v>
      </c>
      <c r="AA18" s="13">
        <f t="shared" si="8"/>
        <v>3.5714285714285716</v>
      </c>
      <c r="AB18" s="18">
        <v>4.0772727272727272</v>
      </c>
      <c r="AC18" s="18">
        <v>4.0939393939393938</v>
      </c>
      <c r="AD18" s="18">
        <f t="shared" si="9"/>
        <v>3.9142135642135645</v>
      </c>
      <c r="AE18" s="18"/>
      <c r="AF18" s="18">
        <v>3.7756352541016405</v>
      </c>
      <c r="AG18" s="18">
        <v>3.8088095238095239</v>
      </c>
      <c r="AH18" s="18"/>
      <c r="AI18" s="23">
        <v>0</v>
      </c>
      <c r="AJ18" s="24">
        <f t="shared" si="0"/>
        <v>0</v>
      </c>
      <c r="AK18" s="23">
        <v>3</v>
      </c>
      <c r="AL18" s="24">
        <f t="shared" si="1"/>
        <v>0.27272727272727271</v>
      </c>
      <c r="AM18" s="23">
        <v>8</v>
      </c>
      <c r="AN18" s="24">
        <f t="shared" si="2"/>
        <v>0.72727272727272729</v>
      </c>
      <c r="AO18" s="23">
        <v>0</v>
      </c>
      <c r="AP18" s="24">
        <f t="shared" si="3"/>
        <v>0</v>
      </c>
      <c r="AQ18" s="23">
        <v>1</v>
      </c>
      <c r="AR18" s="24">
        <f t="shared" si="4"/>
        <v>9.0909090909090912E-2</v>
      </c>
      <c r="AS18" s="23">
        <v>10</v>
      </c>
      <c r="AT18" s="24">
        <f t="shared" si="5"/>
        <v>0.90909090909090906</v>
      </c>
      <c r="AU18" s="25"/>
    </row>
    <row r="19" spans="1:47" ht="36" x14ac:dyDescent="0.2">
      <c r="A19" s="15" t="s">
        <v>7</v>
      </c>
      <c r="B19" s="16" t="s">
        <v>95</v>
      </c>
      <c r="C19" s="23">
        <v>12</v>
      </c>
      <c r="D19" s="23">
        <v>5</v>
      </c>
      <c r="E19" s="24">
        <f t="shared" si="6"/>
        <v>0.41666666666666669</v>
      </c>
      <c r="F19" s="9">
        <v>6</v>
      </c>
      <c r="G19" s="9">
        <v>4</v>
      </c>
      <c r="H19" s="17">
        <f t="shared" si="10"/>
        <v>0.66666666666666663</v>
      </c>
      <c r="I19" s="9">
        <v>6</v>
      </c>
      <c r="J19" s="9">
        <v>4</v>
      </c>
      <c r="K19" s="21">
        <f t="shared" si="11"/>
        <v>0.66666666666666663</v>
      </c>
      <c r="L19" s="21">
        <f t="shared" si="7"/>
        <v>0.66666666666666663</v>
      </c>
      <c r="M19" s="18">
        <v>4.5</v>
      </c>
      <c r="N19" s="18">
        <v>0.57735026918962573</v>
      </c>
      <c r="O19" s="18">
        <v>4</v>
      </c>
      <c r="P19" s="18">
        <v>1</v>
      </c>
      <c r="Q19" s="18">
        <v>4.5</v>
      </c>
      <c r="R19" s="18">
        <v>0.57735026918962573</v>
      </c>
      <c r="S19" s="18">
        <v>4.25</v>
      </c>
      <c r="T19" s="18">
        <v>0.5</v>
      </c>
      <c r="U19" s="18">
        <v>4.5</v>
      </c>
      <c r="V19" s="18">
        <v>0.57735026918962573</v>
      </c>
      <c r="W19" s="18">
        <v>4.5</v>
      </c>
      <c r="X19" s="18">
        <v>0.57735026918962573</v>
      </c>
      <c r="Y19" s="18">
        <v>4</v>
      </c>
      <c r="Z19" s="18">
        <v>0.81649658092772603</v>
      </c>
      <c r="AA19" s="13">
        <f t="shared" si="8"/>
        <v>4.3214285714285712</v>
      </c>
      <c r="AB19" s="18">
        <v>4.45</v>
      </c>
      <c r="AC19" s="18">
        <v>4.3</v>
      </c>
      <c r="AD19" s="18">
        <f t="shared" si="9"/>
        <v>4.3571428571428577</v>
      </c>
      <c r="AE19" s="18">
        <v>3.1084656084656088</v>
      </c>
      <c r="AF19" s="18">
        <v>4.0534920634920644</v>
      </c>
      <c r="AG19" s="18">
        <v>2.961904761904762</v>
      </c>
      <c r="AH19" s="18">
        <v>4.7056277056277063</v>
      </c>
      <c r="AI19" s="23">
        <v>0</v>
      </c>
      <c r="AJ19" s="24">
        <f t="shared" si="0"/>
        <v>0</v>
      </c>
      <c r="AK19" s="23">
        <v>0</v>
      </c>
      <c r="AL19" s="24">
        <f t="shared" si="1"/>
        <v>0</v>
      </c>
      <c r="AM19" s="23">
        <v>5</v>
      </c>
      <c r="AN19" s="24">
        <f t="shared" si="2"/>
        <v>1</v>
      </c>
      <c r="AO19" s="23">
        <v>0</v>
      </c>
      <c r="AP19" s="24">
        <f t="shared" si="3"/>
        <v>0</v>
      </c>
      <c r="AQ19" s="23">
        <v>1</v>
      </c>
      <c r="AR19" s="24">
        <f t="shared" si="4"/>
        <v>0.2</v>
      </c>
      <c r="AS19" s="23">
        <v>4</v>
      </c>
      <c r="AT19" s="24">
        <f t="shared" si="5"/>
        <v>0.8</v>
      </c>
      <c r="AU19" s="25"/>
    </row>
    <row r="20" spans="1:47" ht="36" x14ac:dyDescent="0.2">
      <c r="A20" s="15" t="s">
        <v>66</v>
      </c>
      <c r="B20" s="16" t="s">
        <v>111</v>
      </c>
      <c r="C20" s="23">
        <v>15</v>
      </c>
      <c r="D20" s="23">
        <v>15</v>
      </c>
      <c r="E20" s="24">
        <f t="shared" si="6"/>
        <v>1</v>
      </c>
      <c r="F20" s="9">
        <v>13</v>
      </c>
      <c r="G20" s="9">
        <v>10</v>
      </c>
      <c r="H20" s="17">
        <f t="shared" si="10"/>
        <v>0.76923076923076927</v>
      </c>
      <c r="I20" s="9">
        <v>13</v>
      </c>
      <c r="J20" s="9">
        <v>8</v>
      </c>
      <c r="K20" s="21">
        <f t="shared" si="11"/>
        <v>0.61538461538461542</v>
      </c>
      <c r="L20" s="21">
        <f t="shared" si="7"/>
        <v>0.69230769230769229</v>
      </c>
      <c r="M20" s="18">
        <v>3.7142857142857144</v>
      </c>
      <c r="N20" s="18">
        <v>0.75592894601845462</v>
      </c>
      <c r="O20" s="18">
        <v>2.375</v>
      </c>
      <c r="P20" s="18">
        <v>1.0606601717798212</v>
      </c>
      <c r="Q20" s="18">
        <v>3.625</v>
      </c>
      <c r="R20" s="18">
        <v>0.74402380914284494</v>
      </c>
      <c r="S20" s="18">
        <v>3.875</v>
      </c>
      <c r="T20" s="18">
        <v>0.64086994446165568</v>
      </c>
      <c r="U20" s="18">
        <v>4.25</v>
      </c>
      <c r="V20" s="18">
        <v>0.70710678118654757</v>
      </c>
      <c r="W20" s="18">
        <v>4.375</v>
      </c>
      <c r="X20" s="18">
        <v>0.74402380914284494</v>
      </c>
      <c r="Y20" s="18">
        <v>3</v>
      </c>
      <c r="Z20" s="13">
        <v>0.92582009977255142</v>
      </c>
      <c r="AA20" s="13">
        <f t="shared" si="8"/>
        <v>3.6020408163265309</v>
      </c>
      <c r="AB20" s="18">
        <v>3.9529365079365086</v>
      </c>
      <c r="AC20" s="18">
        <v>3.872513227513227</v>
      </c>
      <c r="AD20" s="18">
        <f t="shared" si="9"/>
        <v>3.8091635172587552</v>
      </c>
      <c r="AE20" s="18">
        <v>3.1050112469230116</v>
      </c>
      <c r="AF20" s="18">
        <v>3.6488095238095237</v>
      </c>
      <c r="AG20" s="18"/>
      <c r="AH20" s="18"/>
      <c r="AI20" s="23">
        <v>0</v>
      </c>
      <c r="AJ20" s="24">
        <f t="shared" si="0"/>
        <v>0</v>
      </c>
      <c r="AK20" s="23">
        <v>3</v>
      </c>
      <c r="AL20" s="24">
        <f t="shared" si="1"/>
        <v>0.2</v>
      </c>
      <c r="AM20" s="23">
        <v>12</v>
      </c>
      <c r="AN20" s="24">
        <f t="shared" si="2"/>
        <v>0.8</v>
      </c>
      <c r="AO20" s="23">
        <v>0</v>
      </c>
      <c r="AP20" s="24">
        <f t="shared" si="3"/>
        <v>0</v>
      </c>
      <c r="AQ20" s="23">
        <v>4</v>
      </c>
      <c r="AR20" s="24">
        <f t="shared" si="4"/>
        <v>0.26666666666666666</v>
      </c>
      <c r="AS20" s="23">
        <v>11</v>
      </c>
      <c r="AT20" s="24">
        <f t="shared" si="5"/>
        <v>0.73333333333333328</v>
      </c>
      <c r="AU20" s="25"/>
    </row>
    <row r="21" spans="1:47" x14ac:dyDescent="0.2">
      <c r="A21" s="15" t="s">
        <v>48</v>
      </c>
      <c r="B21" s="16" t="s">
        <v>96</v>
      </c>
      <c r="C21" s="23">
        <v>9</v>
      </c>
      <c r="D21" s="23">
        <v>9</v>
      </c>
      <c r="E21" s="24">
        <f t="shared" si="6"/>
        <v>1</v>
      </c>
      <c r="F21" s="9">
        <v>30</v>
      </c>
      <c r="G21" s="9">
        <v>21</v>
      </c>
      <c r="H21" s="17">
        <f t="shared" si="10"/>
        <v>0.7</v>
      </c>
      <c r="I21" s="9">
        <v>30</v>
      </c>
      <c r="J21" s="9">
        <v>22</v>
      </c>
      <c r="K21" s="21">
        <f t="shared" si="11"/>
        <v>0.73333333333333328</v>
      </c>
      <c r="L21" s="21">
        <f t="shared" si="7"/>
        <v>0.71666666666666667</v>
      </c>
      <c r="M21" s="18">
        <v>3.9545454545454546</v>
      </c>
      <c r="N21" s="18">
        <v>0.84387274640268561</v>
      </c>
      <c r="O21" s="18">
        <v>3.5</v>
      </c>
      <c r="P21" s="18">
        <v>1.0118347314702751</v>
      </c>
      <c r="Q21" s="18">
        <v>3.7142857142857144</v>
      </c>
      <c r="R21" s="18">
        <v>1.1464230084422216</v>
      </c>
      <c r="S21" s="18">
        <v>3.55</v>
      </c>
      <c r="T21" s="18">
        <v>0.94451324138833237</v>
      </c>
      <c r="U21" s="18">
        <v>4.1500000000000004</v>
      </c>
      <c r="V21" s="18">
        <v>0.87509397991542093</v>
      </c>
      <c r="W21" s="18">
        <v>4.0999999999999996</v>
      </c>
      <c r="X21" s="18">
        <v>0.85224162622679067</v>
      </c>
      <c r="Y21" s="18">
        <v>3.9047619047619047</v>
      </c>
      <c r="Z21" s="13">
        <v>1.0910894511799616</v>
      </c>
      <c r="AA21" s="13">
        <f t="shared" si="8"/>
        <v>3.8390847247990112</v>
      </c>
      <c r="AB21" s="18">
        <v>4.0407407407407412</v>
      </c>
      <c r="AC21" s="18">
        <v>3.9873015873015873</v>
      </c>
      <c r="AD21" s="18">
        <f t="shared" si="9"/>
        <v>3.9557090176137799</v>
      </c>
      <c r="AE21" s="18">
        <v>3.6475997253775034</v>
      </c>
      <c r="AF21" s="18">
        <v>3.4379756817256815</v>
      </c>
      <c r="AG21" s="18">
        <v>2.8830357142857141</v>
      </c>
      <c r="AH21" s="18"/>
      <c r="AI21" s="23">
        <v>1</v>
      </c>
      <c r="AJ21" s="24">
        <f t="shared" si="0"/>
        <v>0.1111111111111111</v>
      </c>
      <c r="AK21" s="23">
        <v>0</v>
      </c>
      <c r="AL21" s="24">
        <f t="shared" si="1"/>
        <v>0</v>
      </c>
      <c r="AM21" s="23">
        <v>8</v>
      </c>
      <c r="AN21" s="24">
        <f t="shared" si="2"/>
        <v>0.88888888888888884</v>
      </c>
      <c r="AO21" s="23">
        <v>1</v>
      </c>
      <c r="AP21" s="24">
        <f t="shared" si="3"/>
        <v>0.1111111111111111</v>
      </c>
      <c r="AQ21" s="23">
        <v>1</v>
      </c>
      <c r="AR21" s="24">
        <f t="shared" si="4"/>
        <v>0.1111111111111111</v>
      </c>
      <c r="AS21" s="23">
        <v>7</v>
      </c>
      <c r="AT21" s="24">
        <f t="shared" si="5"/>
        <v>0.77777777777777779</v>
      </c>
      <c r="AU21" s="25"/>
    </row>
    <row r="22" spans="1:47" ht="24" x14ac:dyDescent="0.2">
      <c r="A22" s="15" t="s">
        <v>49</v>
      </c>
      <c r="B22" s="16" t="s">
        <v>97</v>
      </c>
      <c r="C22" s="23">
        <v>23</v>
      </c>
      <c r="D22" s="23">
        <v>15</v>
      </c>
      <c r="E22" s="24">
        <f t="shared" si="6"/>
        <v>0.65217391304347827</v>
      </c>
      <c r="F22" s="9">
        <v>8</v>
      </c>
      <c r="G22" s="9">
        <v>5</v>
      </c>
      <c r="H22" s="17">
        <f t="shared" si="10"/>
        <v>0.625</v>
      </c>
      <c r="I22" s="9">
        <v>8</v>
      </c>
      <c r="J22" s="9">
        <v>3</v>
      </c>
      <c r="K22" s="21">
        <f t="shared" si="11"/>
        <v>0.375</v>
      </c>
      <c r="L22" s="21">
        <f t="shared" si="7"/>
        <v>0.5</v>
      </c>
      <c r="M22" s="18">
        <v>3.3333333333333335</v>
      </c>
      <c r="N22" s="18">
        <v>0.57735026918962473</v>
      </c>
      <c r="O22" s="18">
        <v>2.6666666666666665</v>
      </c>
      <c r="P22" s="18">
        <v>1.1547005383792517</v>
      </c>
      <c r="Q22" s="18">
        <v>3</v>
      </c>
      <c r="R22" s="18">
        <v>1</v>
      </c>
      <c r="S22" s="18">
        <v>4</v>
      </c>
      <c r="T22" s="18">
        <v>1</v>
      </c>
      <c r="U22" s="18">
        <v>3.6666666666666665</v>
      </c>
      <c r="V22" s="18">
        <v>0.57735026918962473</v>
      </c>
      <c r="W22" s="18">
        <v>3.6666666666666665</v>
      </c>
      <c r="X22" s="18">
        <v>0.57735026918962473</v>
      </c>
      <c r="Y22" s="18">
        <v>3.3333333333333335</v>
      </c>
      <c r="Z22" s="13">
        <v>2.0816659994661326</v>
      </c>
      <c r="AA22" s="13">
        <f t="shared" si="8"/>
        <v>3.3809523809523809</v>
      </c>
      <c r="AB22" s="18">
        <v>3.505555555555556</v>
      </c>
      <c r="AC22" s="18">
        <v>3.411111111111111</v>
      </c>
      <c r="AD22" s="18">
        <f t="shared" si="9"/>
        <v>3.4325396825396823</v>
      </c>
      <c r="AE22" s="18">
        <v>3.1015873015873017</v>
      </c>
      <c r="AF22" s="18">
        <v>3.5405303030303035</v>
      </c>
      <c r="AG22" s="18">
        <v>3.7337499999999997</v>
      </c>
      <c r="AH22" s="18"/>
      <c r="AI22" s="23">
        <v>2</v>
      </c>
      <c r="AJ22" s="24">
        <f t="shared" si="0"/>
        <v>0.13333333333333333</v>
      </c>
      <c r="AK22" s="23">
        <v>5</v>
      </c>
      <c r="AL22" s="24">
        <f t="shared" si="1"/>
        <v>0.33333333333333331</v>
      </c>
      <c r="AM22" s="23">
        <v>8</v>
      </c>
      <c r="AN22" s="24">
        <f t="shared" si="2"/>
        <v>0.53333333333333333</v>
      </c>
      <c r="AO22" s="23">
        <v>1</v>
      </c>
      <c r="AP22" s="24">
        <f t="shared" si="3"/>
        <v>6.6666666666666666E-2</v>
      </c>
      <c r="AQ22" s="23">
        <v>8</v>
      </c>
      <c r="AR22" s="24">
        <f t="shared" si="4"/>
        <v>0.53333333333333333</v>
      </c>
      <c r="AS22" s="23">
        <v>6</v>
      </c>
      <c r="AT22" s="24">
        <f t="shared" si="5"/>
        <v>0.4</v>
      </c>
      <c r="AU22" s="25"/>
    </row>
    <row r="23" spans="1:47" ht="48" x14ac:dyDescent="0.2">
      <c r="A23" s="15" t="s">
        <v>8</v>
      </c>
      <c r="B23" s="16" t="s">
        <v>98</v>
      </c>
      <c r="C23" s="23">
        <v>17</v>
      </c>
      <c r="D23" s="23">
        <v>17</v>
      </c>
      <c r="E23" s="24">
        <f t="shared" si="6"/>
        <v>1</v>
      </c>
      <c r="F23" s="9">
        <v>9</v>
      </c>
      <c r="G23" s="9">
        <v>9</v>
      </c>
      <c r="H23" s="17">
        <f t="shared" si="10"/>
        <v>1</v>
      </c>
      <c r="I23" s="9">
        <v>9</v>
      </c>
      <c r="J23" s="9">
        <v>9</v>
      </c>
      <c r="K23" s="21">
        <f t="shared" si="11"/>
        <v>1</v>
      </c>
      <c r="L23" s="21">
        <f t="shared" si="7"/>
        <v>1</v>
      </c>
      <c r="M23" s="18">
        <v>2.7777777777777777</v>
      </c>
      <c r="N23" s="18">
        <v>1.2018504251546631</v>
      </c>
      <c r="O23" s="18">
        <v>3</v>
      </c>
      <c r="P23" s="18">
        <v>1.3228756555322954</v>
      </c>
      <c r="Q23" s="18">
        <v>3.1111111111111112</v>
      </c>
      <c r="R23" s="18">
        <v>1.0540925533894596</v>
      </c>
      <c r="S23" s="18">
        <v>2.6666666666666665</v>
      </c>
      <c r="T23" s="18">
        <v>1.7320508075688772</v>
      </c>
      <c r="U23" s="18">
        <v>3.3333333333333335</v>
      </c>
      <c r="V23" s="18">
        <v>0.8660254037844386</v>
      </c>
      <c r="W23" s="18">
        <v>3.2222222222222223</v>
      </c>
      <c r="X23" s="18">
        <v>0.97182531580755016</v>
      </c>
      <c r="Y23" s="18">
        <v>2.5555555555555554</v>
      </c>
      <c r="Z23" s="13">
        <v>1.6666666666666667</v>
      </c>
      <c r="AA23" s="13">
        <f t="shared" si="8"/>
        <v>2.9523809523809521</v>
      </c>
      <c r="AB23" s="18">
        <v>3.7178104575163395</v>
      </c>
      <c r="AC23" s="18">
        <v>3.4460784313725492</v>
      </c>
      <c r="AD23" s="18">
        <f t="shared" si="9"/>
        <v>3.3720899470899468</v>
      </c>
      <c r="AE23" s="18">
        <v>3.4325396825396823</v>
      </c>
      <c r="AF23" s="18">
        <v>3.9107142857142851</v>
      </c>
      <c r="AG23" s="18">
        <v>4.6110119047619049</v>
      </c>
      <c r="AH23" s="18">
        <v>3.9030732860520096</v>
      </c>
      <c r="AI23" s="23">
        <v>2</v>
      </c>
      <c r="AJ23" s="24">
        <f t="shared" si="0"/>
        <v>0.11764705882352941</v>
      </c>
      <c r="AK23" s="23">
        <v>3</v>
      </c>
      <c r="AL23" s="24">
        <f t="shared" si="1"/>
        <v>0.17647058823529413</v>
      </c>
      <c r="AM23" s="23">
        <v>12</v>
      </c>
      <c r="AN23" s="24">
        <f t="shared" si="2"/>
        <v>0.70588235294117652</v>
      </c>
      <c r="AO23" s="23">
        <v>2</v>
      </c>
      <c r="AP23" s="24">
        <f t="shared" si="3"/>
        <v>0.11764705882352941</v>
      </c>
      <c r="AQ23" s="23">
        <v>9</v>
      </c>
      <c r="AR23" s="24">
        <f t="shared" si="4"/>
        <v>0.52941176470588236</v>
      </c>
      <c r="AS23" s="23">
        <v>6</v>
      </c>
      <c r="AT23" s="24">
        <f t="shared" si="5"/>
        <v>0.35294117647058826</v>
      </c>
      <c r="AU23" s="25"/>
    </row>
    <row r="24" spans="1:47" ht="36" x14ac:dyDescent="0.2">
      <c r="A24" s="15" t="s">
        <v>53</v>
      </c>
      <c r="B24" s="16" t="s">
        <v>99</v>
      </c>
      <c r="C24" s="23">
        <v>10</v>
      </c>
      <c r="D24" s="23">
        <v>4</v>
      </c>
      <c r="E24" s="24">
        <f t="shared" si="6"/>
        <v>0.4</v>
      </c>
      <c r="F24" s="9">
        <v>11</v>
      </c>
      <c r="G24" s="9">
        <v>1</v>
      </c>
      <c r="H24" s="17">
        <f t="shared" si="10"/>
        <v>9.0909090909090912E-2</v>
      </c>
      <c r="I24" s="9">
        <v>11</v>
      </c>
      <c r="J24" s="9">
        <v>4</v>
      </c>
      <c r="K24" s="21">
        <f t="shared" si="11"/>
        <v>0.36363636363636365</v>
      </c>
      <c r="L24" s="21">
        <f t="shared" si="7"/>
        <v>0.22727272727272727</v>
      </c>
      <c r="M24" s="13">
        <v>3</v>
      </c>
      <c r="N24" s="13">
        <v>1.8257418583505538</v>
      </c>
      <c r="O24" s="13">
        <v>5</v>
      </c>
      <c r="P24" s="13">
        <v>0</v>
      </c>
      <c r="Q24" s="13">
        <v>4.25</v>
      </c>
      <c r="R24" s="13">
        <v>1.5</v>
      </c>
      <c r="S24" s="13">
        <v>3.25</v>
      </c>
      <c r="T24" s="13">
        <v>1.707825127659933</v>
      </c>
      <c r="U24" s="13">
        <v>2.75</v>
      </c>
      <c r="V24" s="13">
        <v>2.2173557826083452</v>
      </c>
      <c r="W24" s="18">
        <v>4.25</v>
      </c>
      <c r="X24" s="18">
        <v>0.9574271077563381</v>
      </c>
      <c r="Y24" s="18">
        <v>3.25</v>
      </c>
      <c r="Z24" s="13">
        <v>1.707825127659933</v>
      </c>
      <c r="AA24" s="13">
        <f t="shared" si="8"/>
        <v>3.6785714285714284</v>
      </c>
      <c r="AB24" s="18">
        <v>3.7291666666666665</v>
      </c>
      <c r="AC24" s="18">
        <v>4.0625</v>
      </c>
      <c r="AD24" s="18">
        <f t="shared" si="9"/>
        <v>3.8234126984126982</v>
      </c>
      <c r="AE24" s="18">
        <v>4.0388888888888888</v>
      </c>
      <c r="AF24" s="18">
        <v>3.3690476190476191</v>
      </c>
      <c r="AG24" s="18">
        <v>3.1126488095238098</v>
      </c>
      <c r="AH24" s="18"/>
      <c r="AI24" s="23">
        <v>1</v>
      </c>
      <c r="AJ24" s="24">
        <f t="shared" si="0"/>
        <v>0.25</v>
      </c>
      <c r="AK24" s="23">
        <v>0</v>
      </c>
      <c r="AL24" s="24">
        <f t="shared" si="1"/>
        <v>0</v>
      </c>
      <c r="AM24" s="23">
        <v>3</v>
      </c>
      <c r="AN24" s="24">
        <f t="shared" si="2"/>
        <v>0.75</v>
      </c>
      <c r="AO24" s="23">
        <v>0</v>
      </c>
      <c r="AP24" s="24">
        <f t="shared" si="3"/>
        <v>0</v>
      </c>
      <c r="AQ24" s="23">
        <v>1</v>
      </c>
      <c r="AR24" s="24">
        <f t="shared" si="4"/>
        <v>0.25</v>
      </c>
      <c r="AS24" s="23">
        <v>3</v>
      </c>
      <c r="AT24" s="24">
        <f t="shared" si="5"/>
        <v>0.75</v>
      </c>
      <c r="AU24" s="25"/>
    </row>
    <row r="25" spans="1:47" x14ac:dyDescent="0.2">
      <c r="A25" s="15" t="s">
        <v>67</v>
      </c>
      <c r="B25" s="16" t="s">
        <v>100</v>
      </c>
      <c r="C25" s="23">
        <v>27</v>
      </c>
      <c r="D25" s="23">
        <v>10</v>
      </c>
      <c r="E25" s="24">
        <f t="shared" si="6"/>
        <v>0.37037037037037035</v>
      </c>
      <c r="F25" s="9">
        <v>15</v>
      </c>
      <c r="G25" s="9">
        <v>2</v>
      </c>
      <c r="H25" s="17">
        <f t="shared" si="10"/>
        <v>0.13333333333333333</v>
      </c>
      <c r="I25" s="9">
        <v>7</v>
      </c>
      <c r="J25" s="9">
        <v>4</v>
      </c>
      <c r="K25" s="21">
        <f t="shared" si="11"/>
        <v>0.5714285714285714</v>
      </c>
      <c r="L25" s="21">
        <f t="shared" si="7"/>
        <v>0.27272727272727271</v>
      </c>
      <c r="M25" s="13">
        <v>3.75</v>
      </c>
      <c r="N25" s="13">
        <v>0.5</v>
      </c>
      <c r="O25" s="13">
        <v>2</v>
      </c>
      <c r="P25" s="13">
        <v>1.8257418583505538</v>
      </c>
      <c r="Q25" s="13">
        <v>2.75</v>
      </c>
      <c r="R25" s="13">
        <v>2.2173557826083452</v>
      </c>
      <c r="S25" s="13">
        <v>3.5</v>
      </c>
      <c r="T25" s="13">
        <v>1</v>
      </c>
      <c r="U25" s="13">
        <v>3.75</v>
      </c>
      <c r="V25" s="13">
        <v>0.5</v>
      </c>
      <c r="W25" s="18">
        <v>4.5</v>
      </c>
      <c r="X25" s="18">
        <v>0.57735026918962573</v>
      </c>
      <c r="Y25" s="18">
        <v>2.5</v>
      </c>
      <c r="Z25" s="13">
        <v>0.57735026918962573</v>
      </c>
      <c r="AA25" s="13">
        <f t="shared" si="8"/>
        <v>3.25</v>
      </c>
      <c r="AB25" s="18">
        <v>3.7333333333333329</v>
      </c>
      <c r="AC25" s="18">
        <v>3.833333333333333</v>
      </c>
      <c r="AD25" s="18">
        <f t="shared" si="9"/>
        <v>3.6055555555555556</v>
      </c>
      <c r="AE25" s="18">
        <v>3.3678804855275444</v>
      </c>
      <c r="AF25" s="18">
        <v>3.1119251119251121</v>
      </c>
      <c r="AG25" s="18"/>
      <c r="AH25" s="18"/>
      <c r="AI25" s="23">
        <v>1</v>
      </c>
      <c r="AJ25" s="24">
        <f t="shared" si="0"/>
        <v>0.1</v>
      </c>
      <c r="AK25" s="23">
        <v>5</v>
      </c>
      <c r="AL25" s="24">
        <f t="shared" si="1"/>
        <v>0.5</v>
      </c>
      <c r="AM25" s="23">
        <v>4</v>
      </c>
      <c r="AN25" s="24">
        <f t="shared" si="2"/>
        <v>0.4</v>
      </c>
      <c r="AO25" s="23">
        <v>1</v>
      </c>
      <c r="AP25" s="24">
        <f t="shared" si="3"/>
        <v>0.1</v>
      </c>
      <c r="AQ25" s="23">
        <v>1</v>
      </c>
      <c r="AR25" s="24">
        <f t="shared" si="4"/>
        <v>0.1</v>
      </c>
      <c r="AS25" s="23">
        <v>8</v>
      </c>
      <c r="AT25" s="24">
        <f t="shared" si="5"/>
        <v>0.8</v>
      </c>
      <c r="AU25" s="25"/>
    </row>
    <row r="26" spans="1:47" ht="24" x14ac:dyDescent="0.2">
      <c r="A26" s="15" t="s">
        <v>50</v>
      </c>
      <c r="B26" s="16" t="s">
        <v>101</v>
      </c>
      <c r="C26" s="23">
        <v>9</v>
      </c>
      <c r="D26" s="23">
        <v>9</v>
      </c>
      <c r="E26" s="24">
        <f t="shared" si="6"/>
        <v>1</v>
      </c>
      <c r="F26" s="9">
        <v>48</v>
      </c>
      <c r="G26" s="9">
        <v>33</v>
      </c>
      <c r="H26" s="17">
        <f t="shared" si="10"/>
        <v>0.6875</v>
      </c>
      <c r="I26" s="9">
        <v>48</v>
      </c>
      <c r="J26" s="9">
        <v>33</v>
      </c>
      <c r="K26" s="21">
        <f t="shared" si="11"/>
        <v>0.6875</v>
      </c>
      <c r="L26" s="21">
        <f t="shared" si="7"/>
        <v>0.6875</v>
      </c>
      <c r="M26" s="13">
        <v>3.3636363636363638</v>
      </c>
      <c r="N26" s="13">
        <v>1.3420642174040567</v>
      </c>
      <c r="O26" s="13">
        <v>2.8484848484848486</v>
      </c>
      <c r="P26" s="13">
        <v>1.4603341253205575</v>
      </c>
      <c r="Q26" s="13">
        <v>3.1212121212121211</v>
      </c>
      <c r="R26" s="13">
        <v>1.2439246298906073</v>
      </c>
      <c r="S26" s="13">
        <v>2.9393939393939394</v>
      </c>
      <c r="T26" s="13">
        <v>1.4128737102841573</v>
      </c>
      <c r="U26" s="13">
        <v>3.5151515151515151</v>
      </c>
      <c r="V26" s="13">
        <v>1.1758298165873144</v>
      </c>
      <c r="W26" s="18">
        <v>3.2727272727272729</v>
      </c>
      <c r="X26" s="18">
        <v>1.1530591721787113</v>
      </c>
      <c r="Y26" s="18">
        <v>2.8484848484848486</v>
      </c>
      <c r="Z26" s="13">
        <v>1.563673801525036</v>
      </c>
      <c r="AA26" s="13">
        <f t="shared" si="8"/>
        <v>3.1298701298701301</v>
      </c>
      <c r="AB26" s="18">
        <v>3.4216207308532112</v>
      </c>
      <c r="AC26" s="18">
        <v>3.4785984848484848</v>
      </c>
      <c r="AD26" s="18">
        <f t="shared" si="9"/>
        <v>3.3433631151906087</v>
      </c>
      <c r="AE26" s="18">
        <v>3.1090028284472724</v>
      </c>
      <c r="AF26" s="18">
        <v>4.3421818434976336</v>
      </c>
      <c r="AG26" s="18">
        <v>3.1968597540026114</v>
      </c>
      <c r="AH26" s="18"/>
      <c r="AI26" s="23">
        <v>1</v>
      </c>
      <c r="AJ26" s="24">
        <f t="shared" si="0"/>
        <v>0.1111111111111111</v>
      </c>
      <c r="AK26" s="23">
        <v>3</v>
      </c>
      <c r="AL26" s="24">
        <f t="shared" si="1"/>
        <v>0.33333333333333331</v>
      </c>
      <c r="AM26" s="23">
        <v>5</v>
      </c>
      <c r="AN26" s="24">
        <f t="shared" si="2"/>
        <v>0.55555555555555558</v>
      </c>
      <c r="AO26" s="23">
        <v>1</v>
      </c>
      <c r="AP26" s="24">
        <f t="shared" si="3"/>
        <v>0.1111111111111111</v>
      </c>
      <c r="AQ26" s="23">
        <v>3</v>
      </c>
      <c r="AR26" s="24">
        <f t="shared" si="4"/>
        <v>0.33333333333333331</v>
      </c>
      <c r="AS26" s="23">
        <v>5</v>
      </c>
      <c r="AT26" s="24">
        <f t="shared" si="5"/>
        <v>0.55555555555555558</v>
      </c>
      <c r="AU26" s="25"/>
    </row>
    <row r="27" spans="1:47" x14ac:dyDescent="0.2">
      <c r="A27" s="15" t="s">
        <v>68</v>
      </c>
      <c r="B27" s="16" t="s">
        <v>72</v>
      </c>
      <c r="C27" s="23">
        <v>10</v>
      </c>
      <c r="D27" s="23">
        <v>6</v>
      </c>
      <c r="E27" s="24">
        <f t="shared" si="6"/>
        <v>0.6</v>
      </c>
      <c r="F27" s="9">
        <v>7</v>
      </c>
      <c r="G27" s="9">
        <v>1</v>
      </c>
      <c r="H27" s="17">
        <f t="shared" si="10"/>
        <v>0.14285714285714285</v>
      </c>
      <c r="I27" s="9">
        <v>7</v>
      </c>
      <c r="J27" s="9">
        <v>6</v>
      </c>
      <c r="K27" s="21">
        <f t="shared" si="11"/>
        <v>0.8571428571428571</v>
      </c>
      <c r="L27" s="21">
        <f t="shared" si="7"/>
        <v>0.5</v>
      </c>
      <c r="M27" s="13">
        <v>3</v>
      </c>
      <c r="N27" s="13">
        <v>0.70710678118654757</v>
      </c>
      <c r="O27" s="13">
        <v>2.8333333333333335</v>
      </c>
      <c r="P27" s="13">
        <v>1.1690451944500124</v>
      </c>
      <c r="Q27" s="13">
        <v>3.5</v>
      </c>
      <c r="R27" s="13">
        <v>1.0488088481701516</v>
      </c>
      <c r="S27" s="13">
        <v>3.3333333333333335</v>
      </c>
      <c r="T27" s="13">
        <v>1.3662601021279461</v>
      </c>
      <c r="U27" s="13">
        <v>4</v>
      </c>
      <c r="V27" s="13">
        <v>1.0954451150103321</v>
      </c>
      <c r="W27" s="18">
        <v>3.5</v>
      </c>
      <c r="X27" s="18">
        <v>0.54772255750516607</v>
      </c>
      <c r="Y27" s="18">
        <v>1.8333333333333333</v>
      </c>
      <c r="Z27" s="13">
        <v>0.9831920802501749</v>
      </c>
      <c r="AA27" s="13">
        <f t="shared" si="8"/>
        <v>3.1428571428571428</v>
      </c>
      <c r="AB27" s="18">
        <v>3.5972222222222219</v>
      </c>
      <c r="AC27" s="18">
        <v>3.4444444444444446</v>
      </c>
      <c r="AD27" s="18">
        <f t="shared" si="9"/>
        <v>3.3948412698412702</v>
      </c>
      <c r="AE27" s="18">
        <v>2.063492063492061</v>
      </c>
      <c r="AF27" s="18">
        <v>3.1359126984126986</v>
      </c>
      <c r="AG27" s="18"/>
      <c r="AH27" s="18"/>
      <c r="AI27" s="23">
        <v>0</v>
      </c>
      <c r="AJ27" s="24">
        <f t="shared" si="0"/>
        <v>0</v>
      </c>
      <c r="AK27" s="23">
        <v>3</v>
      </c>
      <c r="AL27" s="24">
        <f t="shared" si="1"/>
        <v>0.5</v>
      </c>
      <c r="AM27" s="23">
        <v>3</v>
      </c>
      <c r="AN27" s="24">
        <f t="shared" si="2"/>
        <v>0.5</v>
      </c>
      <c r="AO27" s="23">
        <v>1</v>
      </c>
      <c r="AP27" s="24">
        <f t="shared" si="3"/>
        <v>0.16666666666666666</v>
      </c>
      <c r="AQ27" s="23">
        <v>2</v>
      </c>
      <c r="AR27" s="24">
        <f t="shared" si="4"/>
        <v>0.33333333333333331</v>
      </c>
      <c r="AS27" s="23">
        <v>3</v>
      </c>
      <c r="AT27" s="24">
        <f t="shared" si="5"/>
        <v>0.5</v>
      </c>
      <c r="AU27" s="25"/>
    </row>
    <row r="28" spans="1:47" ht="24" x14ac:dyDescent="0.2">
      <c r="A28" s="15" t="s">
        <v>69</v>
      </c>
      <c r="B28" s="16" t="s">
        <v>102</v>
      </c>
      <c r="C28" s="23">
        <v>23</v>
      </c>
      <c r="D28" s="23">
        <v>23</v>
      </c>
      <c r="E28" s="24">
        <f t="shared" si="6"/>
        <v>1</v>
      </c>
      <c r="F28" s="9">
        <v>37</v>
      </c>
      <c r="G28" s="9">
        <v>21</v>
      </c>
      <c r="H28" s="17">
        <f t="shared" si="10"/>
        <v>0.56756756756756754</v>
      </c>
      <c r="I28" s="9">
        <v>34</v>
      </c>
      <c r="J28" s="9">
        <v>14</v>
      </c>
      <c r="K28" s="21">
        <f t="shared" si="11"/>
        <v>0.41176470588235292</v>
      </c>
      <c r="L28" s="21">
        <f t="shared" si="7"/>
        <v>0.49295774647887325</v>
      </c>
      <c r="M28" s="13">
        <v>3.2222222222222223</v>
      </c>
      <c r="N28" s="13">
        <v>1.3956046783744507</v>
      </c>
      <c r="O28" s="13">
        <v>2.4</v>
      </c>
      <c r="P28" s="13">
        <v>1.3917047478769187</v>
      </c>
      <c r="Q28" s="13">
        <v>2.75</v>
      </c>
      <c r="R28" s="13">
        <v>1.292692009559488</v>
      </c>
      <c r="S28" s="13">
        <v>2.6</v>
      </c>
      <c r="T28" s="13">
        <v>1.3138933706635729</v>
      </c>
      <c r="U28" s="13">
        <v>2.95</v>
      </c>
      <c r="V28" s="13">
        <v>1.276302224561664</v>
      </c>
      <c r="W28" s="18">
        <v>3.15</v>
      </c>
      <c r="X28" s="18">
        <v>1.2680278927697552</v>
      </c>
      <c r="Y28" s="18">
        <v>1.6</v>
      </c>
      <c r="Z28" s="13">
        <v>1.3917047478769187</v>
      </c>
      <c r="AA28" s="13">
        <f t="shared" si="8"/>
        <v>2.6674603174603173</v>
      </c>
      <c r="AB28" s="18">
        <v>3.2481764612199395</v>
      </c>
      <c r="AC28" s="18">
        <v>2.8962414397197005</v>
      </c>
      <c r="AD28" s="18">
        <f t="shared" si="9"/>
        <v>2.9372927394666526</v>
      </c>
      <c r="AE28" s="18">
        <v>2.9895458427495041</v>
      </c>
      <c r="AF28" s="18">
        <v>2.8050352733686066</v>
      </c>
      <c r="AG28" s="18"/>
      <c r="AH28" s="18"/>
      <c r="AI28" s="23">
        <v>3</v>
      </c>
      <c r="AJ28" s="24">
        <f t="shared" si="0"/>
        <v>0.13043478260869565</v>
      </c>
      <c r="AK28" s="23">
        <v>12</v>
      </c>
      <c r="AL28" s="24">
        <f t="shared" si="1"/>
        <v>0.52173913043478259</v>
      </c>
      <c r="AM28" s="23">
        <v>8</v>
      </c>
      <c r="AN28" s="24">
        <f t="shared" si="2"/>
        <v>0.34782608695652173</v>
      </c>
      <c r="AO28" s="23">
        <v>7</v>
      </c>
      <c r="AP28" s="24">
        <f t="shared" si="3"/>
        <v>0.30434782608695654</v>
      </c>
      <c r="AQ28" s="23">
        <v>12</v>
      </c>
      <c r="AR28" s="24">
        <f t="shared" si="4"/>
        <v>0.52173913043478259</v>
      </c>
      <c r="AS28" s="23">
        <v>4</v>
      </c>
      <c r="AT28" s="24">
        <f t="shared" si="5"/>
        <v>0.17391304347826086</v>
      </c>
      <c r="AU28" s="25"/>
    </row>
    <row r="29" spans="1:47" ht="24" x14ac:dyDescent="0.2">
      <c r="A29" s="15" t="s">
        <v>9</v>
      </c>
      <c r="B29" s="16" t="s">
        <v>103</v>
      </c>
      <c r="C29" s="23">
        <v>20</v>
      </c>
      <c r="D29" s="23">
        <v>5</v>
      </c>
      <c r="E29" s="24">
        <f t="shared" si="6"/>
        <v>0.25</v>
      </c>
      <c r="F29" s="9">
        <v>10</v>
      </c>
      <c r="G29" s="9">
        <v>7</v>
      </c>
      <c r="H29" s="17">
        <f t="shared" si="10"/>
        <v>0.7</v>
      </c>
      <c r="I29" s="22">
        <v>9</v>
      </c>
      <c r="J29" s="9">
        <v>8</v>
      </c>
      <c r="K29" s="21">
        <f t="shared" si="11"/>
        <v>0.88888888888888884</v>
      </c>
      <c r="L29" s="21">
        <f t="shared" si="7"/>
        <v>0.78947368421052633</v>
      </c>
      <c r="M29" s="13">
        <v>4.125</v>
      </c>
      <c r="N29" s="13">
        <v>0.64086994446165568</v>
      </c>
      <c r="O29" s="13">
        <v>3.4285714285714284</v>
      </c>
      <c r="P29" s="13">
        <v>0.97590007294853265</v>
      </c>
      <c r="Q29" s="13">
        <v>3.875</v>
      </c>
      <c r="R29" s="13">
        <v>0.83452296039628016</v>
      </c>
      <c r="S29" s="13">
        <v>4.4285714285714288</v>
      </c>
      <c r="T29" s="13">
        <v>0.78679579246944398</v>
      </c>
      <c r="U29" s="13">
        <v>4.375</v>
      </c>
      <c r="V29" s="13">
        <v>0.51754916950676566</v>
      </c>
      <c r="W29" s="13">
        <v>4.1428571428571432</v>
      </c>
      <c r="X29" s="13">
        <v>0.37796447300922814</v>
      </c>
      <c r="Y29" s="13">
        <v>4</v>
      </c>
      <c r="Z29" s="13">
        <v>0.7559289460184544</v>
      </c>
      <c r="AA29" s="13">
        <f t="shared" si="8"/>
        <v>4.0535714285714288</v>
      </c>
      <c r="AB29" s="18">
        <v>4.13</v>
      </c>
      <c r="AC29" s="18">
        <v>3.9799999999999995</v>
      </c>
      <c r="AD29" s="18">
        <f t="shared" si="9"/>
        <v>4.0545238095238103</v>
      </c>
      <c r="AE29" s="18">
        <v>4.0476190476190466</v>
      </c>
      <c r="AF29" s="18">
        <v>3.7829761904761905</v>
      </c>
      <c r="AG29" s="18">
        <v>3.7127976190476191</v>
      </c>
      <c r="AH29" s="18">
        <v>3.9079365079365083</v>
      </c>
      <c r="AI29" s="23">
        <v>0</v>
      </c>
      <c r="AJ29" s="24">
        <f t="shared" si="0"/>
        <v>0</v>
      </c>
      <c r="AK29" s="23">
        <v>1</v>
      </c>
      <c r="AL29" s="24">
        <f t="shared" si="1"/>
        <v>0.2</v>
      </c>
      <c r="AM29" s="23">
        <v>4</v>
      </c>
      <c r="AN29" s="24">
        <f t="shared" si="2"/>
        <v>0.8</v>
      </c>
      <c r="AO29" s="23">
        <v>0</v>
      </c>
      <c r="AP29" s="24">
        <f t="shared" si="3"/>
        <v>0</v>
      </c>
      <c r="AQ29" s="23">
        <v>1</v>
      </c>
      <c r="AR29" s="24">
        <f t="shared" si="4"/>
        <v>0.2</v>
      </c>
      <c r="AS29" s="23">
        <v>4</v>
      </c>
      <c r="AT29" s="24">
        <f t="shared" si="5"/>
        <v>0.8</v>
      </c>
      <c r="AU29" s="25"/>
    </row>
    <row r="30" spans="1:47" ht="24" x14ac:dyDescent="0.2">
      <c r="A30" s="15" t="s">
        <v>10</v>
      </c>
      <c r="B30" s="16" t="s">
        <v>104</v>
      </c>
      <c r="C30" s="23">
        <v>9</v>
      </c>
      <c r="D30" s="23">
        <v>0</v>
      </c>
      <c r="E30" s="24">
        <f t="shared" si="6"/>
        <v>0</v>
      </c>
      <c r="F30" s="9">
        <v>7</v>
      </c>
      <c r="G30" s="9">
        <v>0</v>
      </c>
      <c r="H30" s="17">
        <f t="shared" si="10"/>
        <v>0</v>
      </c>
      <c r="I30" s="9">
        <v>7</v>
      </c>
      <c r="J30" s="9">
        <v>1</v>
      </c>
      <c r="K30" s="21">
        <f t="shared" si="11"/>
        <v>0.14285714285714285</v>
      </c>
      <c r="L30" s="21">
        <f t="shared" si="7"/>
        <v>7.1428571428571425E-2</v>
      </c>
      <c r="AA30" s="13"/>
      <c r="AD30" s="18"/>
      <c r="AE30" s="18">
        <v>3.5178571428571428</v>
      </c>
      <c r="AF30" s="18">
        <v>3.8691751700680275</v>
      </c>
      <c r="AG30" s="18">
        <v>4.1178571428571438</v>
      </c>
      <c r="AH30" s="18">
        <v>4.1330357142857146</v>
      </c>
      <c r="AI30" s="23"/>
      <c r="AJ30" s="24"/>
      <c r="AK30" s="23"/>
      <c r="AL30" s="24"/>
      <c r="AM30" s="23"/>
      <c r="AN30" s="24"/>
      <c r="AO30" s="23"/>
      <c r="AP30" s="24"/>
      <c r="AQ30" s="23"/>
      <c r="AR30" s="24"/>
      <c r="AS30" s="23"/>
      <c r="AT30" s="24"/>
      <c r="AU30" s="25"/>
    </row>
    <row r="31" spans="1:47" ht="24" x14ac:dyDescent="0.2">
      <c r="A31" s="15" t="s">
        <v>125</v>
      </c>
      <c r="B31" s="16" t="s">
        <v>126</v>
      </c>
      <c r="C31" s="23">
        <v>18</v>
      </c>
      <c r="D31" s="23">
        <v>18</v>
      </c>
      <c r="E31" s="24">
        <f t="shared" si="6"/>
        <v>1</v>
      </c>
      <c r="F31" s="9">
        <v>15</v>
      </c>
      <c r="G31" s="9">
        <v>15</v>
      </c>
      <c r="H31" s="17">
        <f t="shared" si="10"/>
        <v>1</v>
      </c>
      <c r="I31" s="9">
        <v>15</v>
      </c>
      <c r="J31" s="9">
        <v>15</v>
      </c>
      <c r="K31" s="21">
        <f t="shared" si="11"/>
        <v>1</v>
      </c>
      <c r="L31" s="21">
        <f t="shared" si="7"/>
        <v>1</v>
      </c>
      <c r="M31" s="13">
        <v>3.2</v>
      </c>
      <c r="N31" s="13">
        <v>1.0141851056742202</v>
      </c>
      <c r="O31" s="13">
        <v>2.4666666666666668</v>
      </c>
      <c r="P31" s="13">
        <v>1.1254628677422756</v>
      </c>
      <c r="Q31" s="13">
        <v>3.1333333333333333</v>
      </c>
      <c r="R31" s="13">
        <v>1.2459458063579456</v>
      </c>
      <c r="S31" s="13">
        <v>2.9333333333333331</v>
      </c>
      <c r="T31" s="13">
        <v>1.1629191512658792</v>
      </c>
      <c r="U31" s="13">
        <v>3.7333333333333334</v>
      </c>
      <c r="V31" s="13">
        <v>1.0327955589886446</v>
      </c>
      <c r="W31" s="18">
        <v>3.8666666666666667</v>
      </c>
      <c r="X31" s="18">
        <v>0.91547541643412633</v>
      </c>
      <c r="Y31" s="18">
        <v>1.9333333333333333</v>
      </c>
      <c r="Z31" s="13">
        <v>1.7099150633319551</v>
      </c>
      <c r="AA31" s="13">
        <f t="shared" si="8"/>
        <v>3.0380952380952384</v>
      </c>
      <c r="AB31" s="18">
        <v>3.5555555555555562</v>
      </c>
      <c r="AC31" s="18">
        <v>3.5259259259259261</v>
      </c>
      <c r="AD31" s="18">
        <f t="shared" si="9"/>
        <v>3.3731922398589069</v>
      </c>
      <c r="AE31" s="18">
        <v>2.751864449483497</v>
      </c>
      <c r="AF31" s="18">
        <v>3.3003083177715538</v>
      </c>
      <c r="AG31" s="18">
        <v>3.0090590856600552</v>
      </c>
      <c r="AH31" s="18"/>
      <c r="AI31" s="23">
        <v>2</v>
      </c>
      <c r="AJ31" s="24">
        <f t="shared" si="0"/>
        <v>0.1111111111111111</v>
      </c>
      <c r="AK31" s="23">
        <v>6</v>
      </c>
      <c r="AL31" s="24">
        <f t="shared" si="1"/>
        <v>0.33333333333333331</v>
      </c>
      <c r="AM31" s="23">
        <v>10</v>
      </c>
      <c r="AN31" s="24">
        <f t="shared" si="2"/>
        <v>0.55555555555555558</v>
      </c>
      <c r="AO31" s="23">
        <v>0</v>
      </c>
      <c r="AP31" s="24">
        <f t="shared" si="3"/>
        <v>0</v>
      </c>
      <c r="AQ31" s="23">
        <v>10</v>
      </c>
      <c r="AR31" s="24">
        <f t="shared" si="4"/>
        <v>0.55555555555555558</v>
      </c>
      <c r="AS31" s="23">
        <v>8</v>
      </c>
      <c r="AT31" s="24">
        <f t="shared" si="5"/>
        <v>0.44444444444444442</v>
      </c>
      <c r="AU31" s="25"/>
    </row>
    <row r="32" spans="1:47" ht="36" x14ac:dyDescent="0.2">
      <c r="A32" s="15" t="s">
        <v>70</v>
      </c>
      <c r="B32" s="16" t="s">
        <v>73</v>
      </c>
      <c r="C32" s="23">
        <v>10</v>
      </c>
      <c r="D32" s="23">
        <v>6</v>
      </c>
      <c r="E32" s="24">
        <f t="shared" si="6"/>
        <v>0.6</v>
      </c>
      <c r="F32" s="9">
        <v>4</v>
      </c>
      <c r="G32" s="9">
        <v>2</v>
      </c>
      <c r="H32" s="17">
        <f t="shared" si="10"/>
        <v>0.5</v>
      </c>
      <c r="I32" s="9">
        <v>4</v>
      </c>
      <c r="J32" s="9">
        <v>1</v>
      </c>
      <c r="K32" s="21">
        <f t="shared" si="11"/>
        <v>0.25</v>
      </c>
      <c r="L32" s="21">
        <f t="shared" si="7"/>
        <v>0.375</v>
      </c>
      <c r="M32" s="13">
        <v>4.5</v>
      </c>
      <c r="N32" s="13">
        <v>0.70710678118654757</v>
      </c>
      <c r="O32" s="13">
        <v>3</v>
      </c>
      <c r="P32" s="13">
        <v>1.4142135623730951</v>
      </c>
      <c r="Q32" s="13">
        <v>3.5</v>
      </c>
      <c r="R32" s="13">
        <v>2.1213203435596424</v>
      </c>
      <c r="S32" s="13">
        <v>5</v>
      </c>
      <c r="T32" s="13">
        <v>0</v>
      </c>
      <c r="U32" s="13">
        <v>5</v>
      </c>
      <c r="V32" s="13">
        <v>0</v>
      </c>
      <c r="W32" s="18">
        <v>5</v>
      </c>
      <c r="X32" s="18">
        <v>0</v>
      </c>
      <c r="Y32" s="18">
        <v>4.5</v>
      </c>
      <c r="Z32" s="13">
        <v>0.70710678118654757</v>
      </c>
      <c r="AA32" s="13">
        <f t="shared" si="8"/>
        <v>4.3571428571428568</v>
      </c>
      <c r="AB32" s="18">
        <v>4.583333333333333</v>
      </c>
      <c r="AC32" s="18">
        <v>4.5</v>
      </c>
      <c r="AD32" s="18">
        <f t="shared" si="9"/>
        <v>4.4801587301587302</v>
      </c>
      <c r="AE32" s="18">
        <v>3.3134920634920633</v>
      </c>
      <c r="AF32" s="18">
        <v>3.7039682539682537</v>
      </c>
      <c r="AG32" s="18"/>
      <c r="AH32" s="18"/>
      <c r="AI32" s="23">
        <v>0</v>
      </c>
      <c r="AJ32" s="24">
        <f t="shared" si="0"/>
        <v>0</v>
      </c>
      <c r="AK32" s="23">
        <v>1</v>
      </c>
      <c r="AL32" s="24">
        <f t="shared" si="1"/>
        <v>0.16666666666666666</v>
      </c>
      <c r="AM32" s="23">
        <v>5</v>
      </c>
      <c r="AN32" s="24">
        <f t="shared" si="2"/>
        <v>0.83333333333333337</v>
      </c>
      <c r="AO32" s="23">
        <v>0</v>
      </c>
      <c r="AP32" s="24">
        <f t="shared" si="3"/>
        <v>0</v>
      </c>
      <c r="AQ32" s="23">
        <v>0</v>
      </c>
      <c r="AR32" s="24">
        <f t="shared" si="4"/>
        <v>0</v>
      </c>
      <c r="AS32" s="23">
        <v>6</v>
      </c>
      <c r="AT32" s="24">
        <f t="shared" si="5"/>
        <v>1</v>
      </c>
      <c r="AU32" s="25"/>
    </row>
    <row r="33" spans="1:47" ht="36" x14ac:dyDescent="0.2">
      <c r="A33" s="15" t="s">
        <v>11</v>
      </c>
      <c r="B33" s="16" t="s">
        <v>105</v>
      </c>
      <c r="C33" s="23">
        <v>20</v>
      </c>
      <c r="D33" s="23">
        <v>20</v>
      </c>
      <c r="E33" s="24">
        <f t="shared" si="6"/>
        <v>1</v>
      </c>
      <c r="F33" s="9">
        <v>18</v>
      </c>
      <c r="G33" s="9">
        <v>12</v>
      </c>
      <c r="H33" s="17">
        <f t="shared" si="10"/>
        <v>0.66666666666666663</v>
      </c>
      <c r="I33" s="9">
        <v>18</v>
      </c>
      <c r="J33" s="9">
        <v>14</v>
      </c>
      <c r="K33" s="21">
        <f t="shared" si="11"/>
        <v>0.77777777777777779</v>
      </c>
      <c r="L33" s="21">
        <f t="shared" si="7"/>
        <v>0.72222222222222221</v>
      </c>
      <c r="M33" s="13">
        <v>3.7857142857142856</v>
      </c>
      <c r="N33" s="13">
        <v>0.8925823753039811</v>
      </c>
      <c r="O33" s="13">
        <v>2.9285714285714284</v>
      </c>
      <c r="P33" s="13">
        <v>1.2066664642907567</v>
      </c>
      <c r="Q33" s="13">
        <v>3.8461538461538463</v>
      </c>
      <c r="R33" s="13">
        <v>0.89871703427291649</v>
      </c>
      <c r="S33" s="13">
        <v>2.7142857142857144</v>
      </c>
      <c r="T33" s="13">
        <v>1.4373357526806554</v>
      </c>
      <c r="U33" s="13">
        <v>4.0714285714285712</v>
      </c>
      <c r="V33" s="13">
        <v>0.7300459115473712</v>
      </c>
      <c r="W33" s="18">
        <v>4.2857142857142856</v>
      </c>
      <c r="X33" s="18">
        <v>0.61124984550212502</v>
      </c>
      <c r="Y33" s="18">
        <v>2.9285714285714284</v>
      </c>
      <c r="Z33" s="13">
        <v>1.1411388181101378</v>
      </c>
      <c r="AA33" s="13">
        <f t="shared" si="8"/>
        <v>3.508634222919937</v>
      </c>
      <c r="AB33" s="18">
        <v>4.0814360639360636</v>
      </c>
      <c r="AC33" s="18">
        <v>4.014157509157509</v>
      </c>
      <c r="AD33" s="18">
        <f t="shared" si="9"/>
        <v>3.8680759320045035</v>
      </c>
      <c r="AE33" s="18">
        <v>4.1444722918407129</v>
      </c>
      <c r="AF33" s="18">
        <v>3.3860817414815574</v>
      </c>
      <c r="AG33" s="18">
        <v>3.3061764103414646</v>
      </c>
      <c r="AH33" s="18">
        <v>2.4885898686216485</v>
      </c>
      <c r="AI33" s="23">
        <v>0</v>
      </c>
      <c r="AJ33" s="24">
        <f t="shared" si="0"/>
        <v>0</v>
      </c>
      <c r="AK33" s="23">
        <v>3</v>
      </c>
      <c r="AL33" s="24">
        <f t="shared" si="1"/>
        <v>0.15</v>
      </c>
      <c r="AM33" s="23">
        <v>17</v>
      </c>
      <c r="AN33" s="24">
        <f t="shared" si="2"/>
        <v>0.85</v>
      </c>
      <c r="AO33" s="23">
        <v>0</v>
      </c>
      <c r="AP33" s="24">
        <f t="shared" si="3"/>
        <v>0</v>
      </c>
      <c r="AQ33" s="23">
        <v>2</v>
      </c>
      <c r="AR33" s="24">
        <f t="shared" si="4"/>
        <v>0.1</v>
      </c>
      <c r="AS33" s="23">
        <v>18</v>
      </c>
      <c r="AT33" s="24">
        <f t="shared" si="5"/>
        <v>0.9</v>
      </c>
      <c r="AU33" s="25"/>
    </row>
    <row r="34" spans="1:47" ht="24" x14ac:dyDescent="0.2">
      <c r="A34" s="15" t="s">
        <v>54</v>
      </c>
      <c r="B34" s="16" t="s">
        <v>106</v>
      </c>
      <c r="C34" s="23">
        <v>10</v>
      </c>
      <c r="D34" s="23">
        <v>7</v>
      </c>
      <c r="E34" s="24">
        <f t="shared" si="6"/>
        <v>0.7</v>
      </c>
      <c r="F34" s="9">
        <v>7</v>
      </c>
      <c r="G34" s="9">
        <v>7</v>
      </c>
      <c r="H34" s="17">
        <f t="shared" si="10"/>
        <v>1</v>
      </c>
      <c r="I34" s="9">
        <v>8</v>
      </c>
      <c r="J34" s="9">
        <v>7</v>
      </c>
      <c r="K34" s="21">
        <f t="shared" si="11"/>
        <v>0.875</v>
      </c>
      <c r="L34" s="21">
        <f t="shared" si="7"/>
        <v>0.93333333333333335</v>
      </c>
      <c r="M34" s="13">
        <v>3.1428571428571428</v>
      </c>
      <c r="N34" s="13">
        <v>1.7728105208558369</v>
      </c>
      <c r="O34" s="13">
        <v>2.5714285714285716</v>
      </c>
      <c r="P34" s="13">
        <v>1.6183471874253741</v>
      </c>
      <c r="Q34" s="13">
        <v>3.1428571428571428</v>
      </c>
      <c r="R34" s="13">
        <v>1.6761634196950517</v>
      </c>
      <c r="S34" s="13">
        <v>3.4285714285714284</v>
      </c>
      <c r="T34" s="13">
        <v>1.8126539343499313</v>
      </c>
      <c r="U34" s="13">
        <v>3.8571428571428572</v>
      </c>
      <c r="V34" s="13">
        <v>0.89973541084243769</v>
      </c>
      <c r="W34" s="18">
        <v>4.2857142857142856</v>
      </c>
      <c r="X34" s="18">
        <v>0.75592894601845306</v>
      </c>
      <c r="Y34" s="18">
        <v>3.1666666666666665</v>
      </c>
      <c r="Z34" s="13">
        <v>1.9407902170679516</v>
      </c>
      <c r="AA34" s="13">
        <f t="shared" si="8"/>
        <v>3.370748299319728</v>
      </c>
      <c r="AB34" s="18">
        <v>4.295918367346939</v>
      </c>
      <c r="AC34" s="18">
        <v>3.9482993197278913</v>
      </c>
      <c r="AD34" s="18">
        <f t="shared" si="9"/>
        <v>3.8716553287981861</v>
      </c>
      <c r="AE34" s="18">
        <v>3.6790616246498598</v>
      </c>
      <c r="AF34" s="18">
        <v>4.3950349584278161</v>
      </c>
      <c r="AG34" s="18">
        <v>3.739583333333333</v>
      </c>
      <c r="AH34" s="18">
        <v>4.2202380952380958</v>
      </c>
      <c r="AI34" s="23">
        <v>0</v>
      </c>
      <c r="AJ34" s="24">
        <f t="shared" si="0"/>
        <v>0</v>
      </c>
      <c r="AK34" s="23">
        <v>1</v>
      </c>
      <c r="AL34" s="24">
        <f t="shared" si="1"/>
        <v>0.14285714285714285</v>
      </c>
      <c r="AM34" s="23">
        <v>6</v>
      </c>
      <c r="AN34" s="24">
        <f t="shared" si="2"/>
        <v>0.8571428571428571</v>
      </c>
      <c r="AO34" s="23">
        <v>1</v>
      </c>
      <c r="AP34" s="24">
        <f t="shared" si="3"/>
        <v>0.14285714285714285</v>
      </c>
      <c r="AQ34" s="23">
        <v>0</v>
      </c>
      <c r="AR34" s="24">
        <f t="shared" si="4"/>
        <v>0</v>
      </c>
      <c r="AS34" s="23">
        <v>6</v>
      </c>
      <c r="AT34" s="24">
        <f t="shared" si="5"/>
        <v>0.8571428571428571</v>
      </c>
      <c r="AU34" s="25"/>
    </row>
    <row r="35" spans="1:47" ht="36" x14ac:dyDescent="0.2">
      <c r="A35" s="15" t="s">
        <v>12</v>
      </c>
      <c r="B35" s="16" t="s">
        <v>107</v>
      </c>
      <c r="C35" s="23">
        <v>20</v>
      </c>
      <c r="D35" s="23">
        <v>20</v>
      </c>
      <c r="E35" s="24">
        <f t="shared" si="6"/>
        <v>1</v>
      </c>
      <c r="F35" s="9">
        <v>17</v>
      </c>
      <c r="G35" s="9">
        <v>15</v>
      </c>
      <c r="H35" s="17">
        <f t="shared" si="10"/>
        <v>0.88235294117647056</v>
      </c>
      <c r="I35" s="9">
        <v>17</v>
      </c>
      <c r="J35" s="9">
        <v>13</v>
      </c>
      <c r="K35" s="21">
        <f t="shared" si="11"/>
        <v>0.76470588235294112</v>
      </c>
      <c r="L35" s="21">
        <f t="shared" si="7"/>
        <v>0.82352941176470584</v>
      </c>
      <c r="M35" s="13">
        <v>3.6923076923076925</v>
      </c>
      <c r="N35" s="13">
        <v>1.0315534712764842</v>
      </c>
      <c r="O35" s="13">
        <v>3.3846153846153846</v>
      </c>
      <c r="P35" s="13">
        <v>1.0439078454267832</v>
      </c>
      <c r="Q35" s="13">
        <v>3.5384615384615383</v>
      </c>
      <c r="R35" s="13">
        <v>0.87705801930702898</v>
      </c>
      <c r="S35" s="13">
        <v>3</v>
      </c>
      <c r="T35" s="13">
        <v>1.1547005383792515</v>
      </c>
      <c r="U35" s="13">
        <v>3.5</v>
      </c>
      <c r="V35" s="13">
        <v>0.90453403373329089</v>
      </c>
      <c r="W35" s="18">
        <v>3.25</v>
      </c>
      <c r="X35" s="18">
        <v>0.75377836144440913</v>
      </c>
      <c r="Y35" s="18">
        <v>2.9166666666666665</v>
      </c>
      <c r="Z35" s="13">
        <v>0.9962049198956221</v>
      </c>
      <c r="AA35" s="13">
        <f t="shared" si="8"/>
        <v>3.3260073260073257</v>
      </c>
      <c r="AB35" s="18">
        <v>3.3213003663003668</v>
      </c>
      <c r="AC35" s="18">
        <v>3.4949458874458879</v>
      </c>
      <c r="AD35" s="18">
        <f t="shared" si="9"/>
        <v>3.3807511932511933</v>
      </c>
      <c r="AE35" s="18">
        <v>3.8500457875457879</v>
      </c>
      <c r="AF35" s="18">
        <v>3.7976934523809525</v>
      </c>
      <c r="AG35" s="18">
        <v>3.0787206890331893</v>
      </c>
      <c r="AH35" s="18">
        <v>3.9603228505339834</v>
      </c>
      <c r="AI35" s="23">
        <v>7</v>
      </c>
      <c r="AJ35" s="24">
        <f t="shared" si="0"/>
        <v>0.35</v>
      </c>
      <c r="AK35" s="23">
        <v>4</v>
      </c>
      <c r="AL35" s="24">
        <f t="shared" si="1"/>
        <v>0.2</v>
      </c>
      <c r="AM35" s="23">
        <v>9</v>
      </c>
      <c r="AN35" s="24">
        <f t="shared" si="2"/>
        <v>0.45</v>
      </c>
      <c r="AO35" s="23">
        <v>4</v>
      </c>
      <c r="AP35" s="24">
        <f t="shared" si="3"/>
        <v>0.2</v>
      </c>
      <c r="AQ35" s="23">
        <v>6</v>
      </c>
      <c r="AR35" s="24">
        <f t="shared" si="4"/>
        <v>0.3</v>
      </c>
      <c r="AS35" s="23">
        <v>10</v>
      </c>
      <c r="AT35" s="24">
        <f t="shared" si="5"/>
        <v>0.5</v>
      </c>
      <c r="AU35" s="25"/>
    </row>
    <row r="36" spans="1:47" s="20" customFormat="1" ht="24" x14ac:dyDescent="0.2">
      <c r="A36" s="15" t="s">
        <v>13</v>
      </c>
      <c r="B36" s="16" t="s">
        <v>108</v>
      </c>
      <c r="C36" s="23">
        <v>25</v>
      </c>
      <c r="D36" s="23">
        <v>25</v>
      </c>
      <c r="E36" s="24">
        <f t="shared" si="6"/>
        <v>1</v>
      </c>
      <c r="F36" s="9">
        <v>30</v>
      </c>
      <c r="G36" s="9">
        <v>17</v>
      </c>
      <c r="H36" s="17">
        <f t="shared" si="10"/>
        <v>0.56666666666666665</v>
      </c>
      <c r="I36" s="9">
        <v>30</v>
      </c>
      <c r="J36" s="9">
        <v>24</v>
      </c>
      <c r="K36" s="21">
        <f t="shared" si="11"/>
        <v>0.8</v>
      </c>
      <c r="L36" s="21">
        <f t="shared" si="7"/>
        <v>0.68333333333333335</v>
      </c>
      <c r="M36" s="13">
        <v>3.5833333333333335</v>
      </c>
      <c r="N36" s="13">
        <v>1.0179547554081028</v>
      </c>
      <c r="O36" s="13">
        <v>2.4583333333333335</v>
      </c>
      <c r="P36" s="13">
        <v>1.2503622663458178</v>
      </c>
      <c r="Q36" s="13">
        <v>3.5833333333333335</v>
      </c>
      <c r="R36" s="13">
        <v>0.88054660231050741</v>
      </c>
      <c r="S36" s="13">
        <v>3.3333333333333335</v>
      </c>
      <c r="T36" s="13">
        <v>1.3726099121798925</v>
      </c>
      <c r="U36" s="13">
        <v>3.7916666666666665</v>
      </c>
      <c r="V36" s="13">
        <v>0.97709270027338524</v>
      </c>
      <c r="W36" s="18">
        <v>3.875</v>
      </c>
      <c r="X36" s="18">
        <v>0.79741429960679244</v>
      </c>
      <c r="Y36" s="18">
        <v>3.5416666666666665</v>
      </c>
      <c r="Z36" s="13">
        <v>0.93153294262114261</v>
      </c>
      <c r="AA36" s="13">
        <f t="shared" si="8"/>
        <v>3.4523809523809526</v>
      </c>
      <c r="AB36" s="18">
        <v>3.714259423668119</v>
      </c>
      <c r="AC36" s="18">
        <v>3.619677425633947</v>
      </c>
      <c r="AD36" s="18">
        <f t="shared" si="9"/>
        <v>3.5954392672276732</v>
      </c>
      <c r="AE36" s="18">
        <v>3.7756123175766034</v>
      </c>
      <c r="AF36" s="18">
        <v>3.3165365798487794</v>
      </c>
      <c r="AG36" s="18">
        <v>3.1063256676985413</v>
      </c>
      <c r="AH36" s="18">
        <v>2.6573224536969837</v>
      </c>
      <c r="AI36" s="23">
        <v>2</v>
      </c>
      <c r="AJ36" s="24">
        <f t="shared" si="0"/>
        <v>0.08</v>
      </c>
      <c r="AK36" s="23">
        <v>7</v>
      </c>
      <c r="AL36" s="24">
        <f t="shared" si="1"/>
        <v>0.28000000000000003</v>
      </c>
      <c r="AM36" s="23">
        <v>16</v>
      </c>
      <c r="AN36" s="24">
        <f t="shared" si="2"/>
        <v>0.64</v>
      </c>
      <c r="AO36" s="23">
        <v>0</v>
      </c>
      <c r="AP36" s="24">
        <f t="shared" si="3"/>
        <v>0</v>
      </c>
      <c r="AQ36" s="23">
        <v>9</v>
      </c>
      <c r="AR36" s="24">
        <f t="shared" si="4"/>
        <v>0.36</v>
      </c>
      <c r="AS36" s="23">
        <v>16</v>
      </c>
      <c r="AT36" s="24">
        <f t="shared" si="5"/>
        <v>0.64</v>
      </c>
      <c r="AU36" s="25"/>
    </row>
    <row r="37" spans="1:47" ht="36" x14ac:dyDescent="0.2">
      <c r="A37" s="15" t="s">
        <v>78</v>
      </c>
      <c r="B37" s="16" t="s">
        <v>119</v>
      </c>
      <c r="C37" s="23">
        <v>9</v>
      </c>
      <c r="D37" s="23">
        <v>1</v>
      </c>
      <c r="E37" s="24">
        <f t="shared" si="6"/>
        <v>0.1111111111111111</v>
      </c>
      <c r="F37" s="9">
        <v>2</v>
      </c>
      <c r="G37" s="9">
        <v>2</v>
      </c>
      <c r="H37" s="17">
        <f t="shared" si="10"/>
        <v>1</v>
      </c>
      <c r="I37" s="9">
        <v>2</v>
      </c>
      <c r="J37" s="9">
        <v>1</v>
      </c>
      <c r="K37" s="21">
        <f t="shared" si="11"/>
        <v>0.5</v>
      </c>
      <c r="L37" s="21">
        <f t="shared" si="7"/>
        <v>0.75</v>
      </c>
      <c r="M37" s="13">
        <v>5</v>
      </c>
      <c r="N37" s="13">
        <v>0</v>
      </c>
      <c r="O37" s="13">
        <v>3</v>
      </c>
      <c r="P37" s="13">
        <v>1.4142135623730951</v>
      </c>
      <c r="Q37" s="13">
        <v>4.5</v>
      </c>
      <c r="R37" s="13">
        <v>0.70710678118654757</v>
      </c>
      <c r="S37" s="13">
        <v>4.5</v>
      </c>
      <c r="T37" s="13">
        <v>0.70710678118654757</v>
      </c>
      <c r="U37" s="13">
        <v>4</v>
      </c>
      <c r="V37" s="13">
        <v>0</v>
      </c>
      <c r="W37" s="18">
        <v>5</v>
      </c>
      <c r="X37" s="18">
        <v>0</v>
      </c>
      <c r="Y37" s="18">
        <v>3</v>
      </c>
      <c r="Z37" s="13">
        <v>0</v>
      </c>
      <c r="AA37" s="13">
        <f t="shared" si="8"/>
        <v>4.1428571428571432</v>
      </c>
      <c r="AB37" s="18">
        <v>4.5</v>
      </c>
      <c r="AC37" s="18">
        <v>5</v>
      </c>
      <c r="AD37" s="18">
        <f t="shared" si="9"/>
        <v>4.5476190476190474</v>
      </c>
      <c r="AE37" s="18">
        <v>3.6666666666666665</v>
      </c>
      <c r="AI37" s="23">
        <v>0</v>
      </c>
      <c r="AJ37" s="24">
        <f t="shared" si="0"/>
        <v>0</v>
      </c>
      <c r="AK37" s="23">
        <v>0</v>
      </c>
      <c r="AL37" s="24">
        <f t="shared" si="1"/>
        <v>0</v>
      </c>
      <c r="AM37" s="23">
        <v>1</v>
      </c>
      <c r="AN37" s="24">
        <f t="shared" si="2"/>
        <v>1</v>
      </c>
      <c r="AO37" s="23">
        <v>0</v>
      </c>
      <c r="AP37" s="24">
        <f t="shared" si="3"/>
        <v>0</v>
      </c>
      <c r="AQ37" s="23">
        <v>0</v>
      </c>
      <c r="AR37" s="24">
        <f t="shared" si="4"/>
        <v>0</v>
      </c>
      <c r="AS37" s="23">
        <v>1</v>
      </c>
      <c r="AT37" s="24">
        <f t="shared" si="5"/>
        <v>1</v>
      </c>
      <c r="AU37" s="25"/>
    </row>
    <row r="38" spans="1:47" ht="24" x14ac:dyDescent="0.2">
      <c r="A38" s="14" t="s">
        <v>79</v>
      </c>
      <c r="B38" s="16" t="s">
        <v>109</v>
      </c>
      <c r="C38" s="23">
        <v>23</v>
      </c>
      <c r="D38" s="23">
        <v>22</v>
      </c>
      <c r="E38" s="24">
        <f t="shared" si="6"/>
        <v>0.95652173913043481</v>
      </c>
      <c r="F38" s="9">
        <v>19</v>
      </c>
      <c r="G38" s="9">
        <v>9</v>
      </c>
      <c r="H38" s="17">
        <f t="shared" si="10"/>
        <v>0.47368421052631576</v>
      </c>
      <c r="I38" s="9">
        <v>19</v>
      </c>
      <c r="J38" s="9">
        <v>12</v>
      </c>
      <c r="K38" s="21">
        <f t="shared" si="11"/>
        <v>0.63157894736842102</v>
      </c>
      <c r="L38" s="21">
        <f t="shared" si="7"/>
        <v>0.55263157894736847</v>
      </c>
      <c r="M38" s="13">
        <v>3.5</v>
      </c>
      <c r="N38" s="13">
        <v>1</v>
      </c>
      <c r="O38" s="13">
        <v>2.25</v>
      </c>
      <c r="P38" s="13">
        <v>1.2154310870109943</v>
      </c>
      <c r="Q38" s="13">
        <v>2.75</v>
      </c>
      <c r="R38" s="13">
        <v>1.2880570286640687</v>
      </c>
      <c r="S38" s="13">
        <v>2.3333333333333335</v>
      </c>
      <c r="T38" s="13">
        <v>1.6696942198734439</v>
      </c>
      <c r="U38" s="13">
        <v>3.25</v>
      </c>
      <c r="V38" s="13">
        <v>1.0552897060221726</v>
      </c>
      <c r="W38" s="18">
        <v>3.6666666666666665</v>
      </c>
      <c r="X38" s="18">
        <v>0.77849894416152243</v>
      </c>
      <c r="Y38" s="18">
        <v>2.4166666666666665</v>
      </c>
      <c r="Z38" s="13">
        <v>1.4433756729740645</v>
      </c>
      <c r="AA38" s="13">
        <f t="shared" si="8"/>
        <v>2.8809523809523809</v>
      </c>
      <c r="AB38" s="18">
        <v>3.7766955266955269</v>
      </c>
      <c r="AC38" s="18">
        <v>3.5981962481962482</v>
      </c>
      <c r="AD38" s="18">
        <f t="shared" si="9"/>
        <v>3.4186147186147182</v>
      </c>
      <c r="AE38" s="18">
        <v>3.0588896483633321</v>
      </c>
      <c r="AI38" s="23">
        <v>3</v>
      </c>
      <c r="AJ38" s="24">
        <f t="shared" si="0"/>
        <v>0.13636363636363635</v>
      </c>
      <c r="AK38" s="23">
        <v>3</v>
      </c>
      <c r="AL38" s="24">
        <f t="shared" si="1"/>
        <v>0.13636363636363635</v>
      </c>
      <c r="AM38" s="23">
        <v>16</v>
      </c>
      <c r="AN38" s="24">
        <f t="shared" si="2"/>
        <v>0.72727272727272729</v>
      </c>
      <c r="AO38" s="23">
        <v>1</v>
      </c>
      <c r="AP38" s="24">
        <f t="shared" si="3"/>
        <v>4.5454545454545456E-2</v>
      </c>
      <c r="AQ38" s="23">
        <v>8</v>
      </c>
      <c r="AR38" s="24">
        <f t="shared" si="4"/>
        <v>0.36363636363636365</v>
      </c>
      <c r="AS38" s="23">
        <v>13</v>
      </c>
      <c r="AT38" s="24">
        <f t="shared" si="5"/>
        <v>0.59090909090909094</v>
      </c>
      <c r="AU38" s="25"/>
    </row>
    <row r="39" spans="1:47" ht="24" x14ac:dyDescent="0.2">
      <c r="A39" s="14" t="s">
        <v>80</v>
      </c>
      <c r="B39" s="16" t="s">
        <v>110</v>
      </c>
      <c r="C39" s="23">
        <v>22</v>
      </c>
      <c r="D39" s="23">
        <v>21</v>
      </c>
      <c r="E39" s="24">
        <f t="shared" si="6"/>
        <v>0.95454545454545459</v>
      </c>
      <c r="F39" s="9">
        <v>8</v>
      </c>
      <c r="G39" s="9">
        <v>7</v>
      </c>
      <c r="H39" s="17">
        <f t="shared" si="10"/>
        <v>0.875</v>
      </c>
      <c r="I39" s="9">
        <v>8</v>
      </c>
      <c r="J39" s="9">
        <v>7</v>
      </c>
      <c r="K39" s="21">
        <f t="shared" si="11"/>
        <v>0.875</v>
      </c>
      <c r="L39" s="21">
        <f t="shared" si="7"/>
        <v>0.875</v>
      </c>
      <c r="M39" s="13">
        <v>3.1666666666666665</v>
      </c>
      <c r="N39" s="13">
        <v>0.75277265270908122</v>
      </c>
      <c r="O39" s="13">
        <v>1.8571428571428572</v>
      </c>
      <c r="P39" s="13">
        <v>1.6761634196950517</v>
      </c>
      <c r="Q39" s="13">
        <v>3.4285714285714284</v>
      </c>
      <c r="R39" s="13">
        <v>1.8126539343499313</v>
      </c>
      <c r="S39" s="13">
        <v>3.4285714285714284</v>
      </c>
      <c r="T39" s="13">
        <v>1.1338934190276813</v>
      </c>
      <c r="U39" s="13">
        <v>3.5714285714285716</v>
      </c>
      <c r="V39" s="13">
        <v>0.78679579246944253</v>
      </c>
      <c r="W39" s="18">
        <v>3.1428571428571428</v>
      </c>
      <c r="X39" s="18">
        <v>1.3451854182690988</v>
      </c>
      <c r="Y39" s="18">
        <v>2.4285714285714284</v>
      </c>
      <c r="Z39" s="13">
        <v>1.511857892036909</v>
      </c>
      <c r="AA39" s="13">
        <f t="shared" si="8"/>
        <v>3.0034013605442174</v>
      </c>
      <c r="AB39" s="18">
        <v>3.7443310657596363</v>
      </c>
      <c r="AC39" s="18">
        <v>3.6920634920634918</v>
      </c>
      <c r="AD39" s="18">
        <f>AVERAGE(AA39:AC39)</f>
        <v>3.4799319727891151</v>
      </c>
      <c r="AE39" s="18">
        <v>4.3230158730158736</v>
      </c>
      <c r="AI39" s="23">
        <v>4</v>
      </c>
      <c r="AJ39" s="24">
        <f t="shared" si="0"/>
        <v>0.19047619047619047</v>
      </c>
      <c r="AK39" s="23">
        <v>2</v>
      </c>
      <c r="AL39" s="24">
        <f t="shared" si="1"/>
        <v>9.5238095238095233E-2</v>
      </c>
      <c r="AM39" s="23">
        <v>15</v>
      </c>
      <c r="AN39" s="24">
        <f t="shared" si="2"/>
        <v>0.7142857142857143</v>
      </c>
      <c r="AO39" s="23">
        <v>4</v>
      </c>
      <c r="AP39" s="24">
        <f t="shared" si="3"/>
        <v>0.19047619047619047</v>
      </c>
      <c r="AQ39" s="23">
        <v>2</v>
      </c>
      <c r="AR39" s="24">
        <f t="shared" si="4"/>
        <v>9.5238095238095233E-2</v>
      </c>
      <c r="AS39" s="23">
        <v>15</v>
      </c>
      <c r="AT39" s="24">
        <f t="shared" si="5"/>
        <v>0.7142857142857143</v>
      </c>
      <c r="AU39" s="25"/>
    </row>
    <row r="40" spans="1:47" ht="24" customHeight="1" x14ac:dyDescent="0.2">
      <c r="A40" s="41" t="s">
        <v>112</v>
      </c>
      <c r="B40" s="42"/>
      <c r="E40" s="24"/>
      <c r="H40" s="17"/>
      <c r="I40" s="9"/>
      <c r="J40" s="9"/>
      <c r="K40" s="21"/>
      <c r="L40" s="21"/>
      <c r="R40" s="19"/>
      <c r="T40" s="1"/>
      <c r="AA40" s="13"/>
      <c r="AD40" s="18"/>
      <c r="AE40" s="18"/>
      <c r="AJ40" s="24"/>
      <c r="AL40" s="24"/>
      <c r="AN40" s="24"/>
      <c r="AP40" s="24"/>
      <c r="AR40" s="24"/>
      <c r="AT40" s="24"/>
      <c r="AU40" s="25"/>
    </row>
    <row r="41" spans="1:47" ht="24" customHeight="1" x14ac:dyDescent="0.2">
      <c r="A41" s="48" t="s">
        <v>113</v>
      </c>
      <c r="B41" s="49"/>
      <c r="C41" s="9">
        <f>SUM(C10,C23,C34,C37:C39)</f>
        <v>98</v>
      </c>
      <c r="D41" s="9">
        <f>SUM(D10,D23,D34,D37:D39)</f>
        <v>85</v>
      </c>
      <c r="E41" s="24">
        <f t="shared" ref="E41:E46" si="12">D41/C41</f>
        <v>0.86734693877551017</v>
      </c>
      <c r="F41" s="9">
        <f>SUM(F10,F23,F34,F37:F39)</f>
        <v>67</v>
      </c>
      <c r="G41" s="9">
        <f>SUM(G10,G23,G34,G37:G39)</f>
        <v>42</v>
      </c>
      <c r="H41" s="17">
        <f t="shared" ref="H41:H46" si="13">G41/F41</f>
        <v>0.62686567164179108</v>
      </c>
      <c r="I41" s="9">
        <f>SUM(I10,I23,I34,I37:I39)</f>
        <v>68</v>
      </c>
      <c r="J41" s="9">
        <f>SUM(J10,J23,J34,J37:J39)</f>
        <v>42</v>
      </c>
      <c r="K41" s="21">
        <f t="shared" si="11"/>
        <v>0.61764705882352944</v>
      </c>
      <c r="L41" s="21">
        <f t="shared" si="7"/>
        <v>0.62222222222222223</v>
      </c>
      <c r="M41" s="13">
        <v>3.7089947089947093</v>
      </c>
      <c r="N41" s="13">
        <v>0.87397189636898409</v>
      </c>
      <c r="O41" s="13">
        <v>2.751984126984127</v>
      </c>
      <c r="P41" s="13">
        <v>1.3717038320478308</v>
      </c>
      <c r="Q41" s="13">
        <v>3.4887566137566135</v>
      </c>
      <c r="R41" s="13">
        <v>1.2387501513808292</v>
      </c>
      <c r="S41" s="13">
        <v>3.4484126984126982</v>
      </c>
      <c r="T41" s="13">
        <v>1.3119826238223677</v>
      </c>
      <c r="U41" s="13">
        <v>3.751984126984127</v>
      </c>
      <c r="V41" s="13">
        <v>0.69259481177060955</v>
      </c>
      <c r="W41" s="13">
        <v>4.0251322751322753</v>
      </c>
      <c r="X41" s="13">
        <v>0.70994781912008165</v>
      </c>
      <c r="Y41" s="13">
        <v>2.9279100529100526</v>
      </c>
      <c r="Z41" s="13">
        <v>1.1991909967965446</v>
      </c>
      <c r="AA41" s="13">
        <v>3.4433106575963719</v>
      </c>
      <c r="AB41" s="13">
        <v>4.0826833258555943</v>
      </c>
      <c r="AC41" s="13">
        <v>3.9864840885849291</v>
      </c>
      <c r="AD41" s="18">
        <f t="shared" ref="AD41:AD46" si="14">AVERAGE(AA41:AC41)</f>
        <v>3.8374926906789653</v>
      </c>
      <c r="AE41" s="18">
        <v>3.8150015814036333</v>
      </c>
      <c r="AF41" s="18">
        <v>3.9671775916026242</v>
      </c>
      <c r="AG41" s="18">
        <v>3.8300756517123529</v>
      </c>
      <c r="AH41" s="18">
        <v>3.7876463690237152</v>
      </c>
      <c r="AI41" s="23">
        <f>SUM(AI10,AI23,AI34,AI37:AI39)</f>
        <v>9</v>
      </c>
      <c r="AJ41" s="24">
        <f t="shared" ref="AJ41:AJ46" si="15">AI41/D41</f>
        <v>0.10588235294117647</v>
      </c>
      <c r="AK41" s="23">
        <f>SUM(AK10,AK23,AK34,AK37:AK39)</f>
        <v>11</v>
      </c>
      <c r="AL41" s="24">
        <f t="shared" ref="AL41:AL46" si="16">AK41/D41</f>
        <v>0.12941176470588237</v>
      </c>
      <c r="AM41" s="23">
        <f>SUM(AM10,AM23,AM34,AM37:AM39)</f>
        <v>65</v>
      </c>
      <c r="AN41" s="24">
        <f t="shared" ref="AN41:AN46" si="17">AM41/D41</f>
        <v>0.76470588235294112</v>
      </c>
      <c r="AO41" s="23">
        <f>SUM(AO10,AO23,AO34,AO37:AO39)</f>
        <v>8</v>
      </c>
      <c r="AP41" s="24">
        <f t="shared" ref="AP41:AP46" si="18">AO41/D41</f>
        <v>9.4117647058823528E-2</v>
      </c>
      <c r="AQ41" s="23">
        <f>SUM(AQ10,AQ23,AQ34,AQ37:AQ39)</f>
        <v>20</v>
      </c>
      <c r="AR41" s="24">
        <f t="shared" ref="AR41:AR46" si="19">AQ41/D41</f>
        <v>0.23529411764705882</v>
      </c>
      <c r="AS41" s="23">
        <f>SUM(AS10,AS23,AS34,AS37:AS39)</f>
        <v>57</v>
      </c>
      <c r="AT41" s="24">
        <f t="shared" ref="AT41:AT46" si="20">AS41/D41</f>
        <v>0.6705882352941176</v>
      </c>
      <c r="AU41" s="25"/>
    </row>
    <row r="42" spans="1:47" x14ac:dyDescent="0.2">
      <c r="A42" s="48" t="s">
        <v>114</v>
      </c>
      <c r="B42" s="49"/>
      <c r="C42" s="9">
        <f>SUM(C18,C22,C27)</f>
        <v>48</v>
      </c>
      <c r="D42" s="9">
        <f>SUM(D18,D22,D27)</f>
        <v>32</v>
      </c>
      <c r="E42" s="24">
        <f t="shared" si="12"/>
        <v>0.66666666666666663</v>
      </c>
      <c r="F42" s="9">
        <f>SUM(F18,F22,F27)</f>
        <v>22</v>
      </c>
      <c r="G42" s="9">
        <f>SUM(G18,G22,G27)</f>
        <v>11</v>
      </c>
      <c r="H42" s="17">
        <f t="shared" si="13"/>
        <v>0.5</v>
      </c>
      <c r="I42" s="9">
        <f>SUM(I18,I22,I27)</f>
        <v>22</v>
      </c>
      <c r="J42" s="9">
        <f>SUM(J18,J22,J27)</f>
        <v>14</v>
      </c>
      <c r="K42" s="21">
        <f t="shared" si="11"/>
        <v>0.63636363636363635</v>
      </c>
      <c r="L42" s="21">
        <f t="shared" si="7"/>
        <v>0.56818181818181823</v>
      </c>
      <c r="M42" s="13">
        <v>3.1111111111111112</v>
      </c>
      <c r="N42" s="13">
        <v>1.0055026193150165</v>
      </c>
      <c r="O42" s="13">
        <v>3.1666666666666665</v>
      </c>
      <c r="P42" s="13">
        <v>1.1079152442764213</v>
      </c>
      <c r="Q42" s="13">
        <v>3.3000000000000003</v>
      </c>
      <c r="R42" s="13">
        <v>0.86551046855843949</v>
      </c>
      <c r="S42" s="13">
        <v>3.6444444444444444</v>
      </c>
      <c r="T42" s="13">
        <v>1.086895764375954</v>
      </c>
      <c r="U42" s="13">
        <v>3.8888888888888888</v>
      </c>
      <c r="V42" s="13">
        <v>1.0290029821910174</v>
      </c>
      <c r="W42" s="13">
        <v>3.8555555555555556</v>
      </c>
      <c r="X42" s="13">
        <v>0.55759846139998592</v>
      </c>
      <c r="Y42" s="13">
        <v>2.588888888888889</v>
      </c>
      <c r="Z42" s="13">
        <v>1.5271443895088728</v>
      </c>
      <c r="AA42" s="13">
        <v>3.3650793650793647</v>
      </c>
      <c r="AB42" s="13">
        <v>3.7266835016835014</v>
      </c>
      <c r="AC42" s="13">
        <v>3.6498316498316501</v>
      </c>
      <c r="AD42" s="18">
        <f t="shared" si="14"/>
        <v>3.5805315055315052</v>
      </c>
      <c r="AE42" s="18">
        <v>2.5825396825396818</v>
      </c>
      <c r="AF42" s="18">
        <v>4.0462915021067118</v>
      </c>
      <c r="AG42" s="18">
        <v>3.7712797619047618</v>
      </c>
      <c r="AH42" s="18"/>
      <c r="AI42" s="23">
        <f>SUM(AI18,AI22,AI27)</f>
        <v>2</v>
      </c>
      <c r="AJ42" s="24">
        <f t="shared" si="15"/>
        <v>6.25E-2</v>
      </c>
      <c r="AK42" s="23">
        <f>SUM(AK18,AK22,AK27)</f>
        <v>11</v>
      </c>
      <c r="AL42" s="24">
        <f t="shared" si="16"/>
        <v>0.34375</v>
      </c>
      <c r="AM42" s="23">
        <f>SUM(AM18,AM22,AM27)</f>
        <v>19</v>
      </c>
      <c r="AN42" s="24">
        <f t="shared" si="17"/>
        <v>0.59375</v>
      </c>
      <c r="AO42" s="23">
        <f>SUM(AO18,AO22,AO27)</f>
        <v>2</v>
      </c>
      <c r="AP42" s="24">
        <f t="shared" si="18"/>
        <v>6.25E-2</v>
      </c>
      <c r="AQ42" s="23">
        <f>SUM(AQ18,AQ22,AQ27)</f>
        <v>11</v>
      </c>
      <c r="AR42" s="24">
        <f t="shared" si="19"/>
        <v>0.34375</v>
      </c>
      <c r="AS42" s="23">
        <f>SUM(AS18,AS22,AS27)</f>
        <v>19</v>
      </c>
      <c r="AT42" s="24">
        <f t="shared" si="20"/>
        <v>0.59375</v>
      </c>
      <c r="AU42" s="25"/>
    </row>
    <row r="43" spans="1:47" ht="24" customHeight="1" x14ac:dyDescent="0.2">
      <c r="A43" s="48" t="s">
        <v>115</v>
      </c>
      <c r="B43" s="49"/>
      <c r="C43" s="9">
        <f>SUM(C4,C8,C11,C12,C24,C30)</f>
        <v>65</v>
      </c>
      <c r="D43" s="9">
        <f>SUM(D4,D8,D11,D12,D24,D30)</f>
        <v>42</v>
      </c>
      <c r="E43" s="24">
        <f t="shared" si="12"/>
        <v>0.64615384615384619</v>
      </c>
      <c r="F43" s="9">
        <f>SUM(F4,F8,F11,F12,F24,F30)</f>
        <v>94</v>
      </c>
      <c r="G43" s="9">
        <f>SUM(G4,G8,G11,G12,G24,G30)</f>
        <v>44</v>
      </c>
      <c r="H43" s="17">
        <f t="shared" si="13"/>
        <v>0.46808510638297873</v>
      </c>
      <c r="I43" s="9">
        <f>SUM(I4,I8,I11,I12,I24,I30)</f>
        <v>94</v>
      </c>
      <c r="J43" s="9">
        <f>SUM(J4,J8,J11,J12,J24,J30)</f>
        <v>25</v>
      </c>
      <c r="K43" s="21">
        <f t="shared" si="11"/>
        <v>0.26595744680851063</v>
      </c>
      <c r="L43" s="21">
        <f t="shared" si="7"/>
        <v>0.36702127659574468</v>
      </c>
      <c r="M43" s="13">
        <v>3.7052380952380957</v>
      </c>
      <c r="N43" s="13">
        <v>1.2096945816196683</v>
      </c>
      <c r="O43" s="13">
        <v>3.1557142857142857</v>
      </c>
      <c r="P43" s="13">
        <v>0.80510249405897238</v>
      </c>
      <c r="Q43" s="13">
        <v>3.6842857142857142</v>
      </c>
      <c r="R43" s="13">
        <v>1.2344041001394568</v>
      </c>
      <c r="S43" s="13">
        <v>3.2619047619047619</v>
      </c>
      <c r="T43" s="13">
        <v>1.4880865962509158</v>
      </c>
      <c r="U43" s="13">
        <v>3.5714285714285716</v>
      </c>
      <c r="V43" s="13">
        <v>1.3273376591567687</v>
      </c>
      <c r="W43" s="13">
        <v>4.1738095238095241</v>
      </c>
      <c r="X43" s="13">
        <v>0.86694261606892264</v>
      </c>
      <c r="Y43" s="13">
        <v>3.28</v>
      </c>
      <c r="Z43" s="13">
        <v>1.2894552036231419</v>
      </c>
      <c r="AA43" s="13">
        <v>3.5474829931972791</v>
      </c>
      <c r="AB43" s="13">
        <v>4.0653148148148146</v>
      </c>
      <c r="AC43" s="13">
        <v>4.0994442039442038</v>
      </c>
      <c r="AD43" s="18">
        <f t="shared" si="14"/>
        <v>3.9040806706520992</v>
      </c>
      <c r="AE43" s="18">
        <v>3.7986884602325781</v>
      </c>
      <c r="AF43" s="18">
        <v>3.393124843352922</v>
      </c>
      <c r="AG43" s="18">
        <v>3.386821108713578</v>
      </c>
      <c r="AH43" s="18">
        <v>3.8920190309940366</v>
      </c>
      <c r="AI43" s="23">
        <f>SUM(AI4,AI8,AI11,AI12,AI24,AI30)</f>
        <v>1</v>
      </c>
      <c r="AJ43" s="24">
        <f t="shared" si="15"/>
        <v>2.3809523809523808E-2</v>
      </c>
      <c r="AK43" s="23">
        <f>SUM(AK4,AK8,AK11,AK12,AK24,AK30)</f>
        <v>3</v>
      </c>
      <c r="AL43" s="24">
        <f t="shared" si="16"/>
        <v>7.1428571428571425E-2</v>
      </c>
      <c r="AM43" s="23">
        <f>SUM(AM4,AM8,AM11,AM12,AM24,AM30)</f>
        <v>38</v>
      </c>
      <c r="AN43" s="24">
        <f t="shared" si="17"/>
        <v>0.90476190476190477</v>
      </c>
      <c r="AO43" s="23">
        <f>SUM(AO4,AO8,AO11,AO12,AO24,AO30)</f>
        <v>1</v>
      </c>
      <c r="AP43" s="24">
        <f t="shared" si="18"/>
        <v>2.3809523809523808E-2</v>
      </c>
      <c r="AQ43" s="23">
        <f>SUM(AQ4,AQ8,AQ11,AQ12,AQ24,AQ30)</f>
        <v>7</v>
      </c>
      <c r="AR43" s="24">
        <f t="shared" si="19"/>
        <v>0.16666666666666666</v>
      </c>
      <c r="AS43" s="23">
        <f>SUM(AS4,AS8,AS11,AS12,AS24,AS30)</f>
        <v>34</v>
      </c>
      <c r="AT43" s="24">
        <f t="shared" si="20"/>
        <v>0.80952380952380953</v>
      </c>
      <c r="AU43" s="25"/>
    </row>
    <row r="44" spans="1:47" ht="24" customHeight="1" x14ac:dyDescent="0.2">
      <c r="A44" s="48" t="s">
        <v>116</v>
      </c>
      <c r="B44" s="49"/>
      <c r="C44" s="9">
        <f>SUM(C3,C6,C9,C20,C32,C33,C35,C36)</f>
        <v>151</v>
      </c>
      <c r="D44" s="9">
        <f>SUM(D3,D6,D9,D20,D32,D33,D35,D36)</f>
        <v>147</v>
      </c>
      <c r="E44" s="24">
        <f t="shared" si="12"/>
        <v>0.97350993377483441</v>
      </c>
      <c r="F44" s="9">
        <f>SUM(F3,F6,F9,F20,F32,F33,F35,F36)</f>
        <v>248</v>
      </c>
      <c r="G44" s="9">
        <f>SUM(G3,G6,G9,G20,G32,G33,G35,G36)</f>
        <v>193</v>
      </c>
      <c r="H44" s="17">
        <f t="shared" si="13"/>
        <v>0.77822580645161288</v>
      </c>
      <c r="I44" s="9">
        <f>SUM(I3,I6,I9,I20,I32,I33,I35,I36)</f>
        <v>249</v>
      </c>
      <c r="J44" s="9">
        <f>SUM(J3,J6,J9,J20,J32,J33,J35,J36)</f>
        <v>149</v>
      </c>
      <c r="K44" s="21">
        <f t="shared" si="11"/>
        <v>0.59839357429718876</v>
      </c>
      <c r="L44" s="21">
        <f t="shared" si="7"/>
        <v>0.68812877263581484</v>
      </c>
      <c r="M44" s="13">
        <v>3.3487408424908423</v>
      </c>
      <c r="N44" s="13">
        <v>0.86089239888677804</v>
      </c>
      <c r="O44" s="13">
        <v>2.3439729130518603</v>
      </c>
      <c r="P44" s="13">
        <v>1.1373943120376029</v>
      </c>
      <c r="Q44" s="13">
        <v>3.2866185897435893</v>
      </c>
      <c r="R44" s="13">
        <v>1.1532754319395528</v>
      </c>
      <c r="S44" s="13">
        <v>3.1961715367965371</v>
      </c>
      <c r="T44" s="13">
        <v>1.076147537548733</v>
      </c>
      <c r="U44" s="13">
        <v>3.873227813852814</v>
      </c>
      <c r="V44" s="13">
        <v>0.6834338042185264</v>
      </c>
      <c r="W44" s="13">
        <v>3.823051948051948</v>
      </c>
      <c r="X44" s="13">
        <v>0.70716934255623076</v>
      </c>
      <c r="Y44" s="13">
        <v>3.0085903679653683</v>
      </c>
      <c r="Z44" s="13">
        <v>1.1103310157510176</v>
      </c>
      <c r="AA44" s="13">
        <v>3.2686248588504228</v>
      </c>
      <c r="AB44" s="13">
        <v>3.6268435542717135</v>
      </c>
      <c r="AC44" s="13">
        <v>3.5613113484484265</v>
      </c>
      <c r="AD44" s="18">
        <f t="shared" si="14"/>
        <v>3.4855932538568539</v>
      </c>
      <c r="AE44" s="18">
        <v>3.258517636061367</v>
      </c>
      <c r="AF44" s="18">
        <v>3.5840697217493713</v>
      </c>
      <c r="AG44" s="18">
        <v>3.2617335649920065</v>
      </c>
      <c r="AH44" s="18">
        <v>3.2123592358205273</v>
      </c>
      <c r="AI44" s="23">
        <f>SUM(AI3,AI6,AI9,AI20,AI32,AI33,AI35,AI36)</f>
        <v>24</v>
      </c>
      <c r="AJ44" s="24">
        <f t="shared" si="15"/>
        <v>0.16326530612244897</v>
      </c>
      <c r="AK44" s="23">
        <f>SUM(AK3,AK6,AK9,AK20,AK32,AK33,AK35,AK36)</f>
        <v>37</v>
      </c>
      <c r="AL44" s="24">
        <f t="shared" si="16"/>
        <v>0.25170068027210885</v>
      </c>
      <c r="AM44" s="23">
        <f>SUM(AM3,AM6,AM9,AM20,AM32,AM33,AM35,AM36)</f>
        <v>86</v>
      </c>
      <c r="AN44" s="24">
        <f t="shared" si="17"/>
        <v>0.58503401360544216</v>
      </c>
      <c r="AO44" s="23">
        <f>SUM(AO3,AO6,AO9,AO20,AO32,AO33,AO35,AO36)</f>
        <v>18</v>
      </c>
      <c r="AP44" s="24">
        <f t="shared" si="18"/>
        <v>0.12244897959183673</v>
      </c>
      <c r="AQ44" s="23">
        <f>SUM(AQ3,AQ6,AQ9,AQ20,AQ32,AQ33,AQ35,AQ36)</f>
        <v>49</v>
      </c>
      <c r="AR44" s="24">
        <f t="shared" si="19"/>
        <v>0.33333333333333331</v>
      </c>
      <c r="AS44" s="23">
        <f>SUM(AS3,AS6,AS9,AS20,AS32,AS33,AS35,AS36)</f>
        <v>80</v>
      </c>
      <c r="AT44" s="24">
        <f t="shared" si="20"/>
        <v>0.54421768707482998</v>
      </c>
      <c r="AU44" s="25"/>
    </row>
    <row r="45" spans="1:47" ht="24" customHeight="1" x14ac:dyDescent="0.2">
      <c r="A45" s="48" t="s">
        <v>117</v>
      </c>
      <c r="B45" s="49"/>
      <c r="C45" s="9">
        <f>SUM(C5,C7,C13,C14,C15,C16,C17,C19,C21,C25,C26,C28,C29,C31)</f>
        <v>227</v>
      </c>
      <c r="D45" s="9">
        <f>SUM(D5,D7,D13,D14,D15,D16,D17,D19,D21,D25,D26,D28,D29,D31)</f>
        <v>184</v>
      </c>
      <c r="E45" s="24">
        <f t="shared" si="12"/>
        <v>0.81057268722466957</v>
      </c>
      <c r="F45" s="9">
        <f>SUM(F5,F7,F13,F14,F15,F16,F17,F19,F21,F25,F26,F28,F29,F31)</f>
        <v>432</v>
      </c>
      <c r="G45" s="9">
        <f>SUM(G5,G7,G13,G14,G15,G16,G17,G19,G21,G25,G26,G28,G29,G31)</f>
        <v>213</v>
      </c>
      <c r="H45" s="17">
        <f t="shared" si="13"/>
        <v>0.49305555555555558</v>
      </c>
      <c r="I45" s="9">
        <f>SUM(I5,I7,I13,I14,I15,I16,I17,I19,I21,I25,I26,I28,I29,I31)</f>
        <v>472</v>
      </c>
      <c r="J45" s="9">
        <f>SUM(J5,J7,J13,J14,J15,J16,J17,J19,J21,J25,J26,J28,J29,J31)</f>
        <v>225</v>
      </c>
      <c r="K45" s="21">
        <f t="shared" si="11"/>
        <v>0.47669491525423729</v>
      </c>
      <c r="L45" s="21">
        <f t="shared" si="7"/>
        <v>0.48451327433628316</v>
      </c>
      <c r="M45" s="13">
        <v>3.6989936394890317</v>
      </c>
      <c r="N45" s="13">
        <v>0.83528160511889993</v>
      </c>
      <c r="O45" s="13">
        <v>2.9930396792147946</v>
      </c>
      <c r="P45" s="13">
        <v>1.1348629347339994</v>
      </c>
      <c r="Q45" s="13">
        <v>3.4507059568695517</v>
      </c>
      <c r="R45" s="13">
        <v>1.0960314712301582</v>
      </c>
      <c r="S45" s="13">
        <v>3.4782548766810266</v>
      </c>
      <c r="T45" s="13">
        <v>0.98746238002792175</v>
      </c>
      <c r="U45" s="13">
        <v>3.7651351673307181</v>
      </c>
      <c r="V45" s="13">
        <v>0.83399500368147894</v>
      </c>
      <c r="W45" s="13">
        <v>3.8336351977452678</v>
      </c>
      <c r="X45" s="13">
        <v>0.75971317950165207</v>
      </c>
      <c r="Y45" s="13">
        <v>3.0803227997607392</v>
      </c>
      <c r="Z45" s="13">
        <v>1.0781186900865904</v>
      </c>
      <c r="AA45" s="13">
        <v>3.4714410452987328</v>
      </c>
      <c r="AB45" s="13">
        <v>3.7549729381442938</v>
      </c>
      <c r="AC45" s="13">
        <v>3.6613000665148507</v>
      </c>
      <c r="AD45" s="18">
        <f t="shared" si="14"/>
        <v>3.6292380166526255</v>
      </c>
      <c r="AE45" s="18">
        <v>3.4250498586216693</v>
      </c>
      <c r="AF45" s="18">
        <v>3.5754993809928375</v>
      </c>
      <c r="AG45" s="18">
        <v>3.1593570005718847</v>
      </c>
      <c r="AH45" s="18">
        <v>3.640592392070142</v>
      </c>
      <c r="AI45" s="23">
        <f>SUM(AI5,AI7,AI13,AI14,AI15,AI16,AI17,AI19,AI21,AI25,AI26,AI28,AI29,AI31)</f>
        <v>27</v>
      </c>
      <c r="AJ45" s="24">
        <f t="shared" si="15"/>
        <v>0.14673913043478262</v>
      </c>
      <c r="AK45" s="23">
        <f>SUM(AK5,AK7,AK13,AK14,AK15,AK16,AK17,AK19,AK21,AK25,AK26,AK28,AK29,AK31)</f>
        <v>45</v>
      </c>
      <c r="AL45" s="24">
        <f t="shared" si="16"/>
        <v>0.24456521739130435</v>
      </c>
      <c r="AM45" s="23">
        <f>SUM(AM5,AM7,AM13,AM14,AM15,AM16,AM17,AM19,AM21,AM25,AM26,AM28,AM29,AM31)</f>
        <v>112</v>
      </c>
      <c r="AN45" s="24">
        <f t="shared" si="17"/>
        <v>0.60869565217391308</v>
      </c>
      <c r="AO45" s="23">
        <f>SUM(AO5,AO7,AO13,AO14,AO15,AO16,AO17,AO19,AO21,AO25,AO26,AO28,AO29,AO31)</f>
        <v>26</v>
      </c>
      <c r="AP45" s="24">
        <f t="shared" si="18"/>
        <v>0.14130434782608695</v>
      </c>
      <c r="AQ45" s="23">
        <f>SUM(AQ5,AQ7,AQ13,AQ14,AQ15,AQ16,AQ17,AQ19,AQ21,AQ25,AQ26,AQ28,AQ29,AQ31)</f>
        <v>58</v>
      </c>
      <c r="AR45" s="24">
        <f t="shared" si="19"/>
        <v>0.31521739130434784</v>
      </c>
      <c r="AS45" s="23">
        <f>SUM(AS5,AS7,AS13,AS14,AS15,AS16,AS17,AS19,AS21,AS25,AS26,AS28,AS29,AS31)</f>
        <v>100</v>
      </c>
      <c r="AT45" s="24">
        <f t="shared" si="20"/>
        <v>0.54347826086956519</v>
      </c>
      <c r="AU45" s="25"/>
    </row>
    <row r="46" spans="1:47" ht="24" customHeight="1" x14ac:dyDescent="0.2">
      <c r="A46" s="39" t="s">
        <v>118</v>
      </c>
      <c r="B46" s="40"/>
      <c r="C46" s="9">
        <f>SUM(C3:C39)</f>
        <v>589</v>
      </c>
      <c r="D46" s="9">
        <f>SUM(D3:D39)</f>
        <v>490</v>
      </c>
      <c r="E46" s="24">
        <f t="shared" si="12"/>
        <v>0.83191850594227501</v>
      </c>
      <c r="F46" s="9">
        <f>SUM(F3:F39)</f>
        <v>863</v>
      </c>
      <c r="G46" s="9">
        <f>SUM(G3:G39)</f>
        <v>503</v>
      </c>
      <c r="H46" s="17">
        <f t="shared" si="13"/>
        <v>0.58285052143684823</v>
      </c>
      <c r="I46" s="9">
        <f>SUM(I3:I39)</f>
        <v>905</v>
      </c>
      <c r="J46" s="9">
        <f>SUM(J3:J39)</f>
        <v>455</v>
      </c>
      <c r="K46" s="21">
        <f t="shared" si="11"/>
        <v>0.50276243093922657</v>
      </c>
      <c r="L46" s="21">
        <f t="shared" si="7"/>
        <v>0.54185520361990946</v>
      </c>
      <c r="M46" s="13">
        <v>3.2993197278911564</v>
      </c>
      <c r="N46" s="13">
        <v>1.1989482094341606</v>
      </c>
      <c r="O46" s="13">
        <v>2.4733333333333332</v>
      </c>
      <c r="P46" s="13">
        <v>1.425335501473062</v>
      </c>
      <c r="Q46" s="13">
        <v>3.0665188470066518</v>
      </c>
      <c r="R46" s="13">
        <v>1.2927184402471839</v>
      </c>
      <c r="S46" s="13">
        <v>2.8901345291479821</v>
      </c>
      <c r="T46" s="13">
        <v>1.4170840387473407</v>
      </c>
      <c r="U46" s="13">
        <v>3.4432071269487752</v>
      </c>
      <c r="V46" s="13">
        <v>1.2381598004206342</v>
      </c>
      <c r="W46" s="13">
        <v>3.5625</v>
      </c>
      <c r="X46" s="18">
        <v>1.1530040522561122</v>
      </c>
      <c r="Y46" s="18">
        <v>2.7133333333333334</v>
      </c>
      <c r="Z46" s="18">
        <v>1.4652774010116199</v>
      </c>
      <c r="AA46" s="13">
        <f t="shared" si="8"/>
        <v>3.0640495568087474</v>
      </c>
      <c r="AB46" s="18">
        <v>3.8218637250681105</v>
      </c>
      <c r="AC46" s="18">
        <v>3.7531753394311358</v>
      </c>
      <c r="AD46" s="18">
        <f t="shared" si="14"/>
        <v>3.5463628737693313</v>
      </c>
      <c r="AE46" s="18">
        <v>3.3440361118711355</v>
      </c>
      <c r="AF46" s="18">
        <v>3.6771674802342962</v>
      </c>
      <c r="AG46" s="18">
        <v>3.3563371899514736</v>
      </c>
      <c r="AH46" s="18">
        <v>3.6316149733299676</v>
      </c>
      <c r="AI46" s="23">
        <f>SUM(AI3:AI39)</f>
        <v>63</v>
      </c>
      <c r="AJ46" s="24">
        <f t="shared" si="15"/>
        <v>0.12857142857142856</v>
      </c>
      <c r="AK46" s="23">
        <f>SUM(AK3:AK39)</f>
        <v>107</v>
      </c>
      <c r="AL46" s="24">
        <f t="shared" si="16"/>
        <v>0.21836734693877552</v>
      </c>
      <c r="AM46" s="23">
        <f>SUM(AM3:AM39)</f>
        <v>320</v>
      </c>
      <c r="AN46" s="24">
        <f t="shared" si="17"/>
        <v>0.65306122448979587</v>
      </c>
      <c r="AO46" s="23">
        <f>SUM(AO3:AO39)</f>
        <v>55</v>
      </c>
      <c r="AP46" s="24">
        <f t="shared" si="18"/>
        <v>0.11224489795918367</v>
      </c>
      <c r="AQ46" s="23">
        <f>SUM(AQ3:AQ39)</f>
        <v>145</v>
      </c>
      <c r="AR46" s="24">
        <f t="shared" si="19"/>
        <v>0.29591836734693877</v>
      </c>
      <c r="AS46" s="23">
        <f>SUM(AS3:AS39)</f>
        <v>290</v>
      </c>
      <c r="AT46" s="24">
        <f t="shared" si="20"/>
        <v>0.59183673469387754</v>
      </c>
      <c r="AU46" s="25"/>
    </row>
  </sheetData>
  <mergeCells count="17">
    <mergeCell ref="A46:B46"/>
    <mergeCell ref="A40:B40"/>
    <mergeCell ref="M1:T1"/>
    <mergeCell ref="U1:Z1"/>
    <mergeCell ref="A41:B41"/>
    <mergeCell ref="A43:B43"/>
    <mergeCell ref="A42:B42"/>
    <mergeCell ref="A44:B44"/>
    <mergeCell ref="A45:B45"/>
    <mergeCell ref="AI1:AN1"/>
    <mergeCell ref="AO1:AT1"/>
    <mergeCell ref="AI2:AJ2"/>
    <mergeCell ref="AK2:AL2"/>
    <mergeCell ref="AM2:AN2"/>
    <mergeCell ref="AO2:AP2"/>
    <mergeCell ref="AQ2:AR2"/>
    <mergeCell ref="AS2:AT2"/>
  </mergeCells>
  <pageMargins left="0.7" right="0.7" top="0.75" bottom="0.75" header="0.3" footer="0.3"/>
  <pageSetup paperSize="9" scale="45" orientation="landscape" r:id="rId1"/>
  <ignoredErrors>
    <ignoredError sqref="H41:H46 E41:E46 AR41:AR46 AP41:AP46 AJ41:AN46" formula="1"/>
    <ignoredError sqref="AD41:AD4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3" ma:contentTypeDescription="Crear nuevo documento." ma:contentTypeScope="" ma:versionID="63f3da8f1cd098158aa8b7e99bc56ee8">
  <xsd:schema xmlns:xsd="http://www.w3.org/2001/XMLSchema" xmlns:xs="http://www.w3.org/2001/XMLSchema" xmlns:p="http://schemas.microsoft.com/office/2006/metadata/properties" xmlns:ns2="064799f5-a73b-4ff1-8fe6-6344afeef39e" xmlns:ns3="9e25231a-f3f5-49be-87f6-e32b8ba66f8d" targetNamespace="http://schemas.microsoft.com/office/2006/metadata/properties" ma:root="true" ma:fieldsID="a1bf1e9768c98ab00aba8e91b99815d6" ns2:_="" ns3:_="">
    <xsd:import namespace="064799f5-a73b-4ff1-8fe6-6344afeef39e"/>
    <xsd:import namespace="9e25231a-f3f5-49be-87f6-e32b8ba66f8d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Props1.xml><?xml version="1.0" encoding="utf-8"?>
<ds:datastoreItem xmlns:ds="http://schemas.openxmlformats.org/officeDocument/2006/customXml" ds:itemID="{938A9538-A361-4AFC-90B8-EA1B50DD6271}"/>
</file>

<file path=customXml/itemProps2.xml><?xml version="1.0" encoding="utf-8"?>
<ds:datastoreItem xmlns:ds="http://schemas.openxmlformats.org/officeDocument/2006/customXml" ds:itemID="{22B2B189-F4ED-45DA-8974-97F2003B11C6}"/>
</file>

<file path=customXml/itemProps3.xml><?xml version="1.0" encoding="utf-8"?>
<ds:datastoreItem xmlns:ds="http://schemas.openxmlformats.org/officeDocument/2006/customXml" ds:itemID="{E5EB0434-1FAB-42F0-8E8C-444B1789A9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Portada</vt:lpstr>
      <vt:lpstr>Preguntas</vt:lpstr>
      <vt:lpstr>Resultados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Cobo Salcines, Beatriz</dc:creator>
  <cp:lastModifiedBy>Cobo Salcines, Beatriz</cp:lastModifiedBy>
  <cp:lastPrinted>2016-03-09T10:43:57Z</cp:lastPrinted>
  <dcterms:created xsi:type="dcterms:W3CDTF">2013-09-12T10:38:18Z</dcterms:created>
  <dcterms:modified xsi:type="dcterms:W3CDTF">2017-09-26T10:11:41Z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