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ALUMNOS\sanchezl\Curso 2020-21\Estadísticas\Internas\Informe SGA 2020-21\"/>
    </mc:Choice>
  </mc:AlternateContent>
  <bookViews>
    <workbookView xWindow="240" yWindow="12" windowWidth="9720" windowHeight="6540" activeTab="1"/>
  </bookViews>
  <sheets>
    <sheet name="Totales" sheetId="1" r:id="rId1"/>
    <sheet name="Comparativa" sheetId="5" r:id="rId2"/>
  </sheets>
  <definedNames>
    <definedName name="_xlnm.Print_Area" localSheetId="1">Comparativa!$A$1:$AB$43</definedName>
    <definedName name="_xlnm.Print_Area" localSheetId="0">Totales!$A$1:$F$36</definedName>
  </definedNames>
  <calcPr calcId="162913"/>
</workbook>
</file>

<file path=xl/calcChain.xml><?xml version="1.0" encoding="utf-8"?>
<calcChain xmlns="http://schemas.openxmlformats.org/spreadsheetml/2006/main">
  <c r="B6" i="5" l="1"/>
  <c r="B5" i="5"/>
  <c r="D9" i="1"/>
  <c r="D8" i="1"/>
  <c r="D7" i="1"/>
  <c r="D6" i="1"/>
  <c r="D5" i="1"/>
  <c r="D4" i="1"/>
  <c r="E5" i="1" l="1"/>
  <c r="E6" i="1"/>
  <c r="E7" i="1"/>
  <c r="E8" i="1"/>
  <c r="E9" i="1"/>
  <c r="W6" i="5" l="1"/>
  <c r="W5" i="5"/>
  <c r="X7" i="5" l="1"/>
  <c r="W7" i="5"/>
  <c r="Y7" i="5" l="1"/>
  <c r="Q6" i="5"/>
  <c r="Q5" i="5"/>
  <c r="U7" i="5"/>
  <c r="T6" i="5"/>
  <c r="T5" i="5"/>
  <c r="T7" i="5" l="1"/>
  <c r="V7" i="5" s="1"/>
  <c r="AB5" i="5"/>
  <c r="V6" i="5"/>
  <c r="AB6" i="5"/>
  <c r="V5" i="5"/>
  <c r="N6" i="5"/>
  <c r="P6" i="5" s="1"/>
  <c r="N5" i="5"/>
  <c r="P5" i="5" s="1"/>
  <c r="K6" i="5"/>
  <c r="M6" i="5" s="1"/>
  <c r="K5" i="5"/>
  <c r="M5" i="5" s="1"/>
  <c r="H6" i="5"/>
  <c r="J6" i="5" s="1"/>
  <c r="H5" i="5"/>
  <c r="J5" i="5" s="1"/>
  <c r="E6" i="5"/>
  <c r="G6" i="5" s="1"/>
  <c r="E5" i="5"/>
  <c r="G5" i="5" s="1"/>
  <c r="D6" i="5"/>
  <c r="D5" i="5"/>
  <c r="AA5" i="5" l="1"/>
  <c r="Z5" i="5"/>
  <c r="AA6" i="5"/>
  <c r="Z6" i="5"/>
  <c r="AB7" i="5"/>
  <c r="S5" i="5"/>
  <c r="R7" i="5"/>
  <c r="E10" i="1" l="1"/>
  <c r="E11" i="1"/>
  <c r="Z7" i="5"/>
  <c r="S6" i="5"/>
  <c r="Q7" i="5"/>
  <c r="O7" i="5"/>
  <c r="S7" i="5" l="1"/>
  <c r="N7" i="5"/>
  <c r="AA7" i="5" l="1"/>
  <c r="P7" i="5"/>
  <c r="L7" i="5"/>
  <c r="K7" i="5"/>
  <c r="M7" i="5" l="1"/>
  <c r="F7" i="5"/>
  <c r="E7" i="5"/>
  <c r="C7" i="5"/>
  <c r="B7" i="5"/>
  <c r="D7" i="5" l="1"/>
  <c r="G7" i="5"/>
  <c r="I7" i="5"/>
  <c r="H7" i="5"/>
  <c r="J7" i="5" l="1"/>
</calcChain>
</file>

<file path=xl/sharedStrings.xml><?xml version="1.0" encoding="utf-8"?>
<sst xmlns="http://schemas.openxmlformats.org/spreadsheetml/2006/main" count="31" uniqueCount="13">
  <si>
    <t>TOTAL</t>
  </si>
  <si>
    <t>CURSO</t>
  </si>
  <si>
    <t>APROBADOS</t>
  </si>
  <si>
    <t>COMP. C .A.</t>
  </si>
  <si>
    <t>FASE</t>
  </si>
  <si>
    <t>MAT</t>
  </si>
  <si>
    <t>DIF MATRÍCULA</t>
  </si>
  <si>
    <t>APR</t>
  </si>
  <si>
    <t>EVOLUCIÓN DE LA MATRÍCULA EN LAS PRUEBAS DE ACCESO</t>
  </si>
  <si>
    <t>COMPARACIÓN DATOS PRUEBAS DE ACCESO 2012 - 2019</t>
  </si>
  <si>
    <t>COMP 2020-2019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</si>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</sst>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8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/>
    <xf numFmtId="0" fontId="5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4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DE LA MATRÍCULA EN LAS P.A.U.: 2013 - 2020
</a:t>
            </a:r>
          </a:p>
        </c:rich>
      </c:tx>
      <c:layout>
        <c:manualLayout>
          <c:xMode val="edge"/>
          <c:yMode val="edge"/>
          <c:x val="0.12474849094567415"/>
          <c:y val="3.826530612244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5536206122382852E-2"/>
          <c:y val="0.20068027210884354"/>
          <c:w val="0.85002189541122175"/>
          <c:h val="0.623299319727891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Totales!$B$3</c:f>
              <c:strCache>
                <c:ptCount val="1"/>
                <c:pt idx="0">
                  <c:v>ORDINARIA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Totales!$A$4:$A$11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Totales!$B$4:$B$11</c:f>
              <c:numCache>
                <c:formatCode>#,##0</c:formatCode>
                <c:ptCount val="8"/>
                <c:pt idx="0">
                  <c:v>1973</c:v>
                </c:pt>
                <c:pt idx="1">
                  <c:v>2025</c:v>
                </c:pt>
                <c:pt idx="2">
                  <c:v>2132</c:v>
                </c:pt>
                <c:pt idx="3">
                  <c:v>2177</c:v>
                </c:pt>
                <c:pt idx="4">
                  <c:v>2101</c:v>
                </c:pt>
                <c:pt idx="5">
                  <c:v>2464</c:v>
                </c:pt>
                <c:pt idx="6">
                  <c:v>2296</c:v>
                </c:pt>
                <c:pt idx="7">
                  <c:v>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1-4D6C-AFA5-318C3E7BE8FF}"/>
            </c:ext>
          </c:extLst>
        </c:ser>
        <c:ser>
          <c:idx val="2"/>
          <c:order val="1"/>
          <c:tx>
            <c:strRef>
              <c:f>Totales!$C$3</c:f>
              <c:strCache>
                <c:ptCount val="1"/>
                <c:pt idx="0">
                  <c:v>EXTRAORDINARIA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Totales!$A$4:$A$11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Totales!$C$4:$C$11</c:f>
              <c:numCache>
                <c:formatCode>#,##0</c:formatCode>
                <c:ptCount val="8"/>
                <c:pt idx="0">
                  <c:v>429</c:v>
                </c:pt>
                <c:pt idx="1">
                  <c:v>413</c:v>
                </c:pt>
                <c:pt idx="2">
                  <c:v>382</c:v>
                </c:pt>
                <c:pt idx="3">
                  <c:v>432</c:v>
                </c:pt>
                <c:pt idx="4">
                  <c:v>319</c:v>
                </c:pt>
                <c:pt idx="5">
                  <c:v>385</c:v>
                </c:pt>
                <c:pt idx="6">
                  <c:v>524</c:v>
                </c:pt>
                <c:pt idx="7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1-4D6C-AFA5-318C3E7BE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704080"/>
        <c:axId val="526705256"/>
      </c:barChart>
      <c:catAx>
        <c:axId val="52670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6705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70525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670408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000" b="1">
                <a:solidFill>
                  <a:schemeClr val="accent5">
                    <a:lumMod val="50000"/>
                  </a:schemeClr>
                </a:solidFill>
              </a:rPr>
              <a:t>Evolución Aprobados EBAU por Convocatoria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Comparativa!$A$5</c:f>
              <c:strCache>
                <c:ptCount val="1"/>
                <c:pt idx="0">
                  <c:v>ORDINARIA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(Comparativa!$B$3,Comparativa!$E$3,Comparativa!$H$3,Comparativa!$K$3,Comparativa!$N$3,Comparativa!$Q$3,Comparativa!$T$3,Comparativa!$W$3)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(Comparativa!$D$5,Comparativa!$G$5,Comparativa!$J$5,Comparativa!$M$5,Comparativa!$P$5,Comparativa!$S$5,Comparativa!$V$5,Comparativa!$Y$5)</c:f>
              <c:numCache>
                <c:formatCode>0.00</c:formatCode>
                <c:ptCount val="8"/>
                <c:pt idx="0">
                  <c:v>95.539787126203748</c:v>
                </c:pt>
                <c:pt idx="1">
                  <c:v>96.641975308641975</c:v>
                </c:pt>
                <c:pt idx="2">
                  <c:v>96.62288930581613</c:v>
                </c:pt>
                <c:pt idx="3">
                  <c:v>94.671566375746437</c:v>
                </c:pt>
                <c:pt idx="4">
                  <c:v>96.573060447405993</c:v>
                </c:pt>
                <c:pt idx="5">
                  <c:v>93.871753246753244</c:v>
                </c:pt>
                <c:pt idx="6">
                  <c:v>92.334494773519168</c:v>
                </c:pt>
                <c:pt idx="7">
                  <c:v>92.33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C-49D1-9E9C-22DA6981F5AC}"/>
            </c:ext>
          </c:extLst>
        </c:ser>
        <c:ser>
          <c:idx val="1"/>
          <c:order val="1"/>
          <c:tx>
            <c:strRef>
              <c:f>Comparativa!$A$6</c:f>
              <c:strCache>
                <c:ptCount val="1"/>
                <c:pt idx="0">
                  <c:v>EXTRAORDINARIA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(Comparativa!$B$3,Comparativa!$E$3,Comparativa!$H$3,Comparativa!$K$3,Comparativa!$N$3,Comparativa!$Q$3,Comparativa!$T$3,Comparativa!$W$3)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(Comparativa!$D$6,Comparativa!$G$6,Comparativa!$J$6,Comparativa!$M$6,Comparativa!$P$6,Comparativa!$S$6,Comparativa!$V$6,Comparativa!$Y$6)</c:f>
              <c:numCache>
                <c:formatCode>0.00</c:formatCode>
                <c:ptCount val="8"/>
                <c:pt idx="0">
                  <c:v>82.051282051282058</c:v>
                </c:pt>
                <c:pt idx="1">
                  <c:v>79.903147699757866</c:v>
                </c:pt>
                <c:pt idx="2">
                  <c:v>75.392670157068068</c:v>
                </c:pt>
                <c:pt idx="3">
                  <c:v>85.18518518518519</c:v>
                </c:pt>
                <c:pt idx="4">
                  <c:v>80.564263322884017</c:v>
                </c:pt>
                <c:pt idx="5">
                  <c:v>69.610389610389603</c:v>
                </c:pt>
                <c:pt idx="6">
                  <c:v>73.282442748091597</c:v>
                </c:pt>
                <c:pt idx="7">
                  <c:v>73.28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C-49D1-9E9C-22DA6981F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31864"/>
        <c:axId val="427731080"/>
      </c:lineChart>
      <c:catAx>
        <c:axId val="42773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7731080"/>
        <c:crosses val="autoZero"/>
        <c:auto val="1"/>
        <c:lblAlgn val="ctr"/>
        <c:lblOffset val="100"/>
        <c:noMultiLvlLbl val="0"/>
      </c:catAx>
      <c:valAx>
        <c:axId val="42773108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773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11</xdr:row>
      <xdr:rowOff>152400</xdr:rowOff>
    </xdr:from>
    <xdr:to>
      <xdr:col>5</xdr:col>
      <xdr:colOff>657225</xdr:colOff>
      <xdr:row>35</xdr:row>
      <xdr:rowOff>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5</xdr:col>
      <xdr:colOff>981075</xdr:colOff>
      <xdr:row>0</xdr:row>
      <xdr:rowOff>600075</xdr:rowOff>
    </xdr:to>
    <xdr:pic>
      <xdr:nvPicPr>
        <xdr:cNvPr id="3" name="Picture 2" descr="eees_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70000" contrast="-70000"/>
        </a:blip>
        <a:srcRect/>
        <a:stretch>
          <a:fillRect/>
        </a:stretch>
      </xdr:blipFill>
      <xdr:spPr bwMode="auto">
        <a:xfrm>
          <a:off x="0" y="19050"/>
          <a:ext cx="5934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958851</xdr:colOff>
      <xdr:row>0</xdr:row>
      <xdr:rowOff>361949</xdr:rowOff>
    </xdr:from>
    <xdr:to>
      <xdr:col>5</xdr:col>
      <xdr:colOff>911595</xdr:colOff>
      <xdr:row>0</xdr:row>
      <xdr:rowOff>501650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3930651" y="361949"/>
          <a:ext cx="1933944" cy="1397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800" kern="10" spc="0">
              <a:ln w="9525">
                <a:solidFill>
                  <a:srgbClr val="008080"/>
                </a:solidFill>
                <a:round/>
                <a:headEnd/>
                <a:tailEnd/>
              </a:ln>
              <a:solidFill>
                <a:srgbClr val="005D5D"/>
              </a:solidFill>
              <a:effectLst/>
              <a:latin typeface="Verdana"/>
            </a:rPr>
            <a:t>Servicio de Gestión Académica</a:t>
          </a:r>
        </a:p>
      </xdr:txBody>
    </xdr:sp>
    <xdr:clientData/>
  </xdr:twoCellAnchor>
  <xdr:twoCellAnchor editAs="oneCell">
    <xdr:from>
      <xdr:col>1</xdr:col>
      <xdr:colOff>95251</xdr:colOff>
      <xdr:row>0</xdr:row>
      <xdr:rowOff>228600</xdr:rowOff>
    </xdr:from>
    <xdr:to>
      <xdr:col>3</xdr:col>
      <xdr:colOff>333375</xdr:colOff>
      <xdr:row>0</xdr:row>
      <xdr:rowOff>586650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85851" y="228600"/>
          <a:ext cx="2314574" cy="358050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0</xdr:row>
      <xdr:rowOff>10582</xdr:rowOff>
    </xdr:from>
    <xdr:to>
      <xdr:col>1</xdr:col>
      <xdr:colOff>19050</xdr:colOff>
      <xdr:row>0</xdr:row>
      <xdr:rowOff>809625</xdr:rowOff>
    </xdr:to>
    <xdr:pic>
      <xdr:nvPicPr>
        <xdr:cNvPr id="6" name="Picture 3" descr="Logo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8600" y="10582"/>
          <a:ext cx="781050" cy="799043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416719</xdr:colOff>
      <xdr:row>0</xdr:row>
      <xdr:rowOff>656312</xdr:rowOff>
    </xdr:to>
    <xdr:pic>
      <xdr:nvPicPr>
        <xdr:cNvPr id="2" name="Picture 2" descr="eees_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0" y="0"/>
          <a:ext cx="15132844" cy="6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71437</xdr:colOff>
      <xdr:row>0</xdr:row>
      <xdr:rowOff>309562</xdr:rowOff>
    </xdr:from>
    <xdr:to>
      <xdr:col>27</xdr:col>
      <xdr:colOff>209127</xdr:colOff>
      <xdr:row>0</xdr:row>
      <xdr:rowOff>512445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8763000" y="309562"/>
          <a:ext cx="6162252" cy="2028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800" kern="10" spc="0">
              <a:ln w="9525">
                <a:solidFill>
                  <a:srgbClr val="008080"/>
                </a:solidFill>
                <a:round/>
                <a:headEnd/>
                <a:tailEnd/>
              </a:ln>
              <a:solidFill>
                <a:srgbClr val="005D5D"/>
              </a:solidFill>
              <a:effectLst/>
              <a:latin typeface="Verdana"/>
            </a:rPr>
            <a:t>Servicio de Gestión Académica</a:t>
          </a:r>
        </a:p>
      </xdr:txBody>
    </xdr:sp>
    <xdr:clientData/>
  </xdr:twoCellAnchor>
  <xdr:twoCellAnchor editAs="oneCell">
    <xdr:from>
      <xdr:col>1</xdr:col>
      <xdr:colOff>261937</xdr:colOff>
      <xdr:row>0</xdr:row>
      <xdr:rowOff>67627</xdr:rowOff>
    </xdr:from>
    <xdr:to>
      <xdr:col>8</xdr:col>
      <xdr:colOff>186689</xdr:colOff>
      <xdr:row>0</xdr:row>
      <xdr:rowOff>538072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9187" y="67627"/>
          <a:ext cx="3460908" cy="470445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0</xdr:row>
      <xdr:rowOff>10582</xdr:rowOff>
    </xdr:from>
    <xdr:to>
      <xdr:col>1</xdr:col>
      <xdr:colOff>190500</xdr:colOff>
      <xdr:row>0</xdr:row>
      <xdr:rowOff>809625</xdr:rowOff>
    </xdr:to>
    <xdr:pic>
      <xdr:nvPicPr>
        <xdr:cNvPr id="5" name="Picture 3" descr="Logo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600" y="10582"/>
          <a:ext cx="819150" cy="799043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10</xdr:row>
      <xdr:rowOff>127635</xdr:rowOff>
    </xdr:from>
    <xdr:to>
      <xdr:col>25</xdr:col>
      <xdr:colOff>523875</xdr:colOff>
      <xdr:row>36</xdr:row>
      <xdr:rowOff>97155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Normal="100" zoomScaleSheetLayoutView="100" workbookViewId="0">
      <selection activeCell="G11" sqref="G11"/>
    </sheetView>
  </sheetViews>
  <sheetFormatPr baseColWidth="10" defaultRowHeight="13.2" x14ac:dyDescent="0.25"/>
  <cols>
    <col min="1" max="1" width="14.88671875" customWidth="1"/>
    <col min="2" max="2" width="14.88671875" style="3" customWidth="1"/>
    <col min="3" max="3" width="16.33203125" style="3" customWidth="1"/>
    <col min="4" max="6" width="14.88671875" style="3" customWidth="1"/>
  </cols>
  <sheetData>
    <row r="1" spans="1:9" ht="87" customHeight="1" thickBot="1" x14ac:dyDescent="0.3"/>
    <row r="2" spans="1:9" ht="20.100000000000001" customHeight="1" x14ac:dyDescent="0.25">
      <c r="A2" s="47" t="s">
        <v>8</v>
      </c>
      <c r="B2" s="48"/>
      <c r="C2" s="48"/>
      <c r="D2" s="48"/>
      <c r="E2" s="48"/>
      <c r="F2" s="49"/>
    </row>
    <row r="3" spans="1:9" ht="28.5" customHeight="1" x14ac:dyDescent="0.25">
      <c r="A3" s="43" t="s">
        <v>1</v>
      </c>
      <c r="B3" s="44" t="s">
        <v>11</v>
      </c>
      <c r="C3" s="42" t="s">
        <v>12</v>
      </c>
      <c r="D3" s="44" t="s">
        <v>0</v>
      </c>
      <c r="E3" s="44" t="s">
        <v>3</v>
      </c>
      <c r="F3" s="45" t="s">
        <v>2</v>
      </c>
    </row>
    <row r="4" spans="1:9" ht="15" customHeight="1" x14ac:dyDescent="0.25">
      <c r="A4" s="7">
        <v>2013</v>
      </c>
      <c r="B4" s="8">
        <v>1973</v>
      </c>
      <c r="C4" s="8">
        <v>429</v>
      </c>
      <c r="D4" s="10">
        <f t="shared" ref="D4:D9" si="0">B4+C4</f>
        <v>2402</v>
      </c>
      <c r="E4" s="9">
        <v>2.78</v>
      </c>
      <c r="F4" s="11">
        <v>93.13</v>
      </c>
    </row>
    <row r="5" spans="1:9" ht="15" customHeight="1" x14ac:dyDescent="0.25">
      <c r="A5" s="7">
        <v>2014</v>
      </c>
      <c r="B5" s="8">
        <v>2025</v>
      </c>
      <c r="C5" s="8">
        <v>413</v>
      </c>
      <c r="D5" s="10">
        <f t="shared" si="0"/>
        <v>2438</v>
      </c>
      <c r="E5" s="9">
        <f t="shared" ref="E5" si="1">D5*100/D4-100</f>
        <v>1.4987510407993341</v>
      </c>
      <c r="F5" s="11">
        <v>93.81</v>
      </c>
    </row>
    <row r="6" spans="1:9" ht="15" customHeight="1" x14ac:dyDescent="0.25">
      <c r="A6" s="7">
        <v>2015</v>
      </c>
      <c r="B6" s="8">
        <v>2132</v>
      </c>
      <c r="C6" s="8">
        <v>382</v>
      </c>
      <c r="D6" s="10">
        <f t="shared" si="0"/>
        <v>2514</v>
      </c>
      <c r="E6" s="9">
        <f t="shared" ref="E6" si="2">D6*100/D5-100</f>
        <v>3.1173092698933544</v>
      </c>
      <c r="F6" s="11">
        <v>93.81</v>
      </c>
    </row>
    <row r="7" spans="1:9" ht="15" customHeight="1" x14ac:dyDescent="0.25">
      <c r="A7" s="29">
        <v>2016</v>
      </c>
      <c r="B7" s="30">
        <v>2177</v>
      </c>
      <c r="C7" s="30">
        <v>432</v>
      </c>
      <c r="D7" s="31">
        <f t="shared" si="0"/>
        <v>2609</v>
      </c>
      <c r="E7" s="9">
        <f>D7*100/D6-100</f>
        <v>3.7788385043755</v>
      </c>
      <c r="F7" s="33">
        <v>93.1</v>
      </c>
    </row>
    <row r="8" spans="1:9" ht="15" customHeight="1" x14ac:dyDescent="0.25">
      <c r="A8" s="29">
        <v>2017</v>
      </c>
      <c r="B8" s="30">
        <v>2101</v>
      </c>
      <c r="C8" s="30">
        <v>319</v>
      </c>
      <c r="D8" s="31">
        <f t="shared" si="0"/>
        <v>2420</v>
      </c>
      <c r="E8" s="32">
        <f>D8*100/D7-100</f>
        <v>-7.2441548486009992</v>
      </c>
      <c r="F8" s="33">
        <v>94.46</v>
      </c>
    </row>
    <row r="9" spans="1:9" ht="15" customHeight="1" x14ac:dyDescent="0.25">
      <c r="A9" s="29">
        <v>2018</v>
      </c>
      <c r="B9" s="30">
        <v>2464</v>
      </c>
      <c r="C9" s="30">
        <v>385</v>
      </c>
      <c r="D9" s="31">
        <f t="shared" si="0"/>
        <v>2849</v>
      </c>
      <c r="E9" s="9">
        <f>D9*100/D8-100</f>
        <v>17.727272727272734</v>
      </c>
      <c r="F9" s="33">
        <v>90.59</v>
      </c>
    </row>
    <row r="10" spans="1:9" ht="15" customHeight="1" x14ac:dyDescent="0.25">
      <c r="A10" s="29">
        <v>2019</v>
      </c>
      <c r="B10" s="30">
        <v>2296</v>
      </c>
      <c r="C10" s="30">
        <v>524</v>
      </c>
      <c r="D10" s="31">
        <v>2820</v>
      </c>
      <c r="E10" s="32">
        <f>D10*100/D9-100</f>
        <v>-1.0179010179010248</v>
      </c>
      <c r="F10" s="33">
        <v>88.79</v>
      </c>
    </row>
    <row r="11" spans="1:9" ht="15" customHeight="1" thickBot="1" x14ac:dyDescent="0.3">
      <c r="A11" s="12">
        <v>2020</v>
      </c>
      <c r="B11" s="13">
        <v>2897</v>
      </c>
      <c r="C11" s="13">
        <v>203</v>
      </c>
      <c r="D11" s="14">
        <v>3100</v>
      </c>
      <c r="E11" s="15">
        <f>D11*100/D10-100</f>
        <v>9.9290780141843982</v>
      </c>
      <c r="F11" s="16">
        <v>92.61</v>
      </c>
    </row>
    <row r="13" spans="1:9" x14ac:dyDescent="0.25">
      <c r="I13" s="1"/>
    </row>
    <row r="37" spans="1:1" x14ac:dyDescent="0.25">
      <c r="A37" s="2"/>
    </row>
  </sheetData>
  <mergeCells count="1">
    <mergeCell ref="A2:F2"/>
  </mergeCells>
  <phoneticPr fontId="0" type="noConversion"/>
  <printOptions horizontalCentered="1"/>
  <pageMargins left="0.6692913385826772" right="0.35433070866141736" top="0.9055118110236221" bottom="0.78740157480314965" header="0.78740157480314965" footer="0.43307086614173229"/>
  <pageSetup paperSize="9" orientation="portrait" horizontalDpi="300" verticalDpi="300" r:id="rId1"/>
  <headerFooter alignWithMargins="0">
    <oddFooter>&amp;CEstadística e Indicadores Oficiales del Vicerrectorado de Estudiantes y Emprendimiento
Curso 2020/21&amp;R1</oddFooter>
  </headerFooter>
  <colBreaks count="1" manualBreakCount="1">
    <brk id="6" min="1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view="pageBreakPreview" zoomScale="80" zoomScaleNormal="100" zoomScaleSheetLayoutView="80" workbookViewId="0">
      <selection activeCell="Q9" sqref="Q9"/>
    </sheetView>
  </sheetViews>
  <sheetFormatPr baseColWidth="10" defaultColWidth="11.44140625" defaultRowHeight="13.2" x14ac:dyDescent="0.25"/>
  <cols>
    <col min="1" max="1" width="12.88671875" style="4" customWidth="1"/>
    <col min="2" max="4" width="7.33203125" style="5" customWidth="1"/>
    <col min="5" max="5" width="8.109375" style="5" bestFit="1" customWidth="1"/>
    <col min="6" max="7" width="7.33203125" style="5" customWidth="1"/>
    <col min="8" max="8" width="8.109375" style="5" bestFit="1" customWidth="1"/>
    <col min="9" max="10" width="7.33203125" style="5" customWidth="1"/>
    <col min="11" max="11" width="8.109375" style="5" customWidth="1"/>
    <col min="12" max="12" width="7.33203125" style="5" customWidth="1"/>
    <col min="13" max="13" width="9.5546875" style="5" customWidth="1"/>
    <col min="14" max="28" width="8.109375" style="5" customWidth="1"/>
    <col min="29" max="16384" width="11.44140625" style="4"/>
  </cols>
  <sheetData>
    <row r="1" spans="1:28" ht="82.5" customHeight="1" x14ac:dyDescent="0.25"/>
    <row r="2" spans="1:28" ht="24.9" customHeight="1" x14ac:dyDescent="0.25">
      <c r="A2" s="57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20.100000000000001" customHeight="1" x14ac:dyDescent="0.25">
      <c r="A3" s="59" t="s">
        <v>4</v>
      </c>
      <c r="B3" s="52">
        <v>2013</v>
      </c>
      <c r="C3" s="53"/>
      <c r="D3" s="54"/>
      <c r="E3" s="52">
        <v>2014</v>
      </c>
      <c r="F3" s="53"/>
      <c r="G3" s="54"/>
      <c r="H3" s="52">
        <v>2015</v>
      </c>
      <c r="I3" s="53"/>
      <c r="J3" s="54"/>
      <c r="K3" s="52">
        <v>2016</v>
      </c>
      <c r="L3" s="53"/>
      <c r="M3" s="54"/>
      <c r="N3" s="50">
        <v>2017</v>
      </c>
      <c r="O3" s="50"/>
      <c r="P3" s="51"/>
      <c r="Q3" s="50">
        <v>2018</v>
      </c>
      <c r="R3" s="50"/>
      <c r="S3" s="51"/>
      <c r="T3" s="50">
        <v>2019</v>
      </c>
      <c r="U3" s="50"/>
      <c r="V3" s="51"/>
      <c r="W3" s="50">
        <v>2020</v>
      </c>
      <c r="X3" s="50"/>
      <c r="Y3" s="51"/>
      <c r="Z3" s="50" t="s">
        <v>10</v>
      </c>
      <c r="AA3" s="50"/>
      <c r="AB3" s="56"/>
    </row>
    <row r="4" spans="1:28" ht="20.100000000000001" customHeight="1" x14ac:dyDescent="0.25">
      <c r="A4" s="60"/>
      <c r="B4" s="39" t="s">
        <v>5</v>
      </c>
      <c r="C4" s="55" t="s">
        <v>2</v>
      </c>
      <c r="D4" s="54"/>
      <c r="E4" s="28" t="s">
        <v>5</v>
      </c>
      <c r="F4" s="55" t="s">
        <v>2</v>
      </c>
      <c r="G4" s="54"/>
      <c r="H4" s="28" t="s">
        <v>5</v>
      </c>
      <c r="I4" s="55" t="s">
        <v>2</v>
      </c>
      <c r="J4" s="54"/>
      <c r="K4" s="28" t="s">
        <v>5</v>
      </c>
      <c r="L4" s="55" t="s">
        <v>2</v>
      </c>
      <c r="M4" s="54"/>
      <c r="N4" s="28" t="s">
        <v>5</v>
      </c>
      <c r="O4" s="50" t="s">
        <v>2</v>
      </c>
      <c r="P4" s="51"/>
      <c r="Q4" s="17" t="s">
        <v>5</v>
      </c>
      <c r="R4" s="50" t="s">
        <v>2</v>
      </c>
      <c r="S4" s="51"/>
      <c r="T4" s="34" t="s">
        <v>5</v>
      </c>
      <c r="U4" s="50" t="s">
        <v>2</v>
      </c>
      <c r="V4" s="51"/>
      <c r="W4" s="35" t="s">
        <v>5</v>
      </c>
      <c r="X4" s="50" t="s">
        <v>2</v>
      </c>
      <c r="Y4" s="51"/>
      <c r="Z4" s="50" t="s">
        <v>6</v>
      </c>
      <c r="AA4" s="50"/>
      <c r="AB4" s="36" t="s">
        <v>7</v>
      </c>
    </row>
    <row r="5" spans="1:28" ht="27" customHeight="1" x14ac:dyDescent="0.25">
      <c r="A5" s="37" t="s">
        <v>11</v>
      </c>
      <c r="B5" s="40">
        <f>Totales!$B$4</f>
        <v>1973</v>
      </c>
      <c r="C5" s="18">
        <v>1885</v>
      </c>
      <c r="D5" s="26">
        <f>C5*100/B5</f>
        <v>95.539787126203748</v>
      </c>
      <c r="E5" s="18">
        <f>Totales!$B$5</f>
        <v>2025</v>
      </c>
      <c r="F5" s="18">
        <v>1957</v>
      </c>
      <c r="G5" s="26">
        <f>F5*100/E5</f>
        <v>96.641975308641975</v>
      </c>
      <c r="H5" s="18">
        <f>Totales!$B$6</f>
        <v>2132</v>
      </c>
      <c r="I5" s="18">
        <v>2060</v>
      </c>
      <c r="J5" s="26">
        <f>I5*100/H5</f>
        <v>96.62288930581613</v>
      </c>
      <c r="K5" s="18">
        <f>Totales!$B$7</f>
        <v>2177</v>
      </c>
      <c r="L5" s="18">
        <v>2061</v>
      </c>
      <c r="M5" s="26">
        <f>L5*100/K5</f>
        <v>94.671566375746437</v>
      </c>
      <c r="N5" s="18">
        <f>Totales!$B$8</f>
        <v>2101</v>
      </c>
      <c r="O5" s="18">
        <v>2029</v>
      </c>
      <c r="P5" s="26">
        <f>O5*100/N5</f>
        <v>96.573060447405993</v>
      </c>
      <c r="Q5" s="18">
        <f>Totales!B9</f>
        <v>2464</v>
      </c>
      <c r="R5" s="18">
        <v>2313</v>
      </c>
      <c r="S5" s="26">
        <f>R5*100/Q5</f>
        <v>93.871753246753244</v>
      </c>
      <c r="T5" s="18">
        <f>Totales!$B$10</f>
        <v>2296</v>
      </c>
      <c r="U5" s="18">
        <v>2120</v>
      </c>
      <c r="V5" s="26">
        <f>U5*100/T5</f>
        <v>92.334494773519168</v>
      </c>
      <c r="W5" s="18">
        <f>Totales!$B$11</f>
        <v>2897</v>
      </c>
      <c r="X5" s="18">
        <v>2722</v>
      </c>
      <c r="Y5" s="26">
        <v>92.33</v>
      </c>
      <c r="Z5" s="20">
        <f>W5-T5</f>
        <v>601</v>
      </c>
      <c r="AA5" s="19">
        <f>W5*100/T5-100</f>
        <v>26.175958188153317</v>
      </c>
      <c r="AB5" s="21">
        <f>X5-U5</f>
        <v>602</v>
      </c>
    </row>
    <row r="6" spans="1:28" ht="27" customHeight="1" x14ac:dyDescent="0.25">
      <c r="A6" s="46" t="s">
        <v>12</v>
      </c>
      <c r="B6" s="40">
        <f>Totales!$C$4</f>
        <v>429</v>
      </c>
      <c r="C6" s="18">
        <v>352</v>
      </c>
      <c r="D6" s="26">
        <f>C6*100/B6</f>
        <v>82.051282051282058</v>
      </c>
      <c r="E6" s="18">
        <f>Totales!$C$5</f>
        <v>413</v>
      </c>
      <c r="F6" s="18">
        <v>330</v>
      </c>
      <c r="G6" s="26">
        <f>F6*100/E6</f>
        <v>79.903147699757866</v>
      </c>
      <c r="H6" s="18">
        <f>Totales!$C$6</f>
        <v>382</v>
      </c>
      <c r="I6" s="18">
        <v>288</v>
      </c>
      <c r="J6" s="26">
        <f>I6*100/H6</f>
        <v>75.392670157068068</v>
      </c>
      <c r="K6" s="18">
        <f>Totales!$C$7</f>
        <v>432</v>
      </c>
      <c r="L6" s="18">
        <v>368</v>
      </c>
      <c r="M6" s="26">
        <f>L6*100/K6</f>
        <v>85.18518518518519</v>
      </c>
      <c r="N6" s="18">
        <f>Totales!$C$8</f>
        <v>319</v>
      </c>
      <c r="O6" s="18">
        <v>257</v>
      </c>
      <c r="P6" s="26">
        <f>O6*100/N6</f>
        <v>80.564263322884017</v>
      </c>
      <c r="Q6" s="18">
        <f>Totales!C9</f>
        <v>385</v>
      </c>
      <c r="R6" s="18">
        <v>268</v>
      </c>
      <c r="S6" s="26">
        <f>R6*100/Q6</f>
        <v>69.610389610389603</v>
      </c>
      <c r="T6" s="18">
        <f>Totales!$C$10</f>
        <v>524</v>
      </c>
      <c r="U6" s="18">
        <v>384</v>
      </c>
      <c r="V6" s="26">
        <f>U6*100/T6</f>
        <v>73.282442748091597</v>
      </c>
      <c r="W6" s="18">
        <f>Totales!$C$11</f>
        <v>203</v>
      </c>
      <c r="X6" s="18">
        <v>149</v>
      </c>
      <c r="Y6" s="26">
        <v>73.28</v>
      </c>
      <c r="Z6" s="20">
        <f>W6-T6</f>
        <v>-321</v>
      </c>
      <c r="AA6" s="19">
        <f>W6*100/T6-100</f>
        <v>-61.259541984732827</v>
      </c>
      <c r="AB6" s="21">
        <f>X6-U6</f>
        <v>-235</v>
      </c>
    </row>
    <row r="7" spans="1:28" ht="27" customHeight="1" thickBot="1" x14ac:dyDescent="0.3">
      <c r="A7" s="38" t="s">
        <v>0</v>
      </c>
      <c r="B7" s="41">
        <f>SUM(B5:B6)</f>
        <v>2402</v>
      </c>
      <c r="C7" s="22">
        <f>SUM(C5:C6)</f>
        <v>2237</v>
      </c>
      <c r="D7" s="27">
        <f>C7*100/B7</f>
        <v>93.13072439633639</v>
      </c>
      <c r="E7" s="22">
        <f>SUM(E5:E6)</f>
        <v>2438</v>
      </c>
      <c r="F7" s="22">
        <f>SUM(F5:F6)</f>
        <v>2287</v>
      </c>
      <c r="G7" s="27">
        <f>F7*100/E7</f>
        <v>93.806398687448734</v>
      </c>
      <c r="H7" s="22">
        <f>SUM(H5:H6)</f>
        <v>2514</v>
      </c>
      <c r="I7" s="22">
        <f>SUM(I5:I6)</f>
        <v>2348</v>
      </c>
      <c r="J7" s="27">
        <f>I7*100/H7</f>
        <v>93.396976929196498</v>
      </c>
      <c r="K7" s="22">
        <f>SUM(K5:K6)</f>
        <v>2609</v>
      </c>
      <c r="L7" s="22">
        <f>SUM(L5:L6)</f>
        <v>2429</v>
      </c>
      <c r="M7" s="27">
        <f>L7*100/K7</f>
        <v>93.100804906094282</v>
      </c>
      <c r="N7" s="22">
        <f>SUM(N5:N6)</f>
        <v>2420</v>
      </c>
      <c r="O7" s="22">
        <f>SUM(O5:O6)</f>
        <v>2286</v>
      </c>
      <c r="P7" s="27">
        <f>O7*100/N7</f>
        <v>94.462809917355372</v>
      </c>
      <c r="Q7" s="22">
        <f>SUM(Q5:Q6)</f>
        <v>2849</v>
      </c>
      <c r="R7" s="22">
        <f>SUM(R5:R6)</f>
        <v>2581</v>
      </c>
      <c r="S7" s="27">
        <f>R7*100/Q7</f>
        <v>90.593190593190599</v>
      </c>
      <c r="T7" s="22">
        <f>SUM(T5:T6)</f>
        <v>2820</v>
      </c>
      <c r="U7" s="22">
        <f>SUM(U5:U6)</f>
        <v>2504</v>
      </c>
      <c r="V7" s="27">
        <f>U7*100/T7</f>
        <v>88.794326241134755</v>
      </c>
      <c r="W7" s="22">
        <f>SUM(W5:W6)</f>
        <v>3100</v>
      </c>
      <c r="X7" s="22">
        <f>SUM(X5:X6)</f>
        <v>2871</v>
      </c>
      <c r="Y7" s="27">
        <f>X7*100/W7</f>
        <v>92.612903225806448</v>
      </c>
      <c r="Z7" s="24">
        <f>SUM(Z5:Z6)</f>
        <v>280</v>
      </c>
      <c r="AA7" s="23">
        <f>W7*100/T7-100</f>
        <v>9.9290780141843982</v>
      </c>
      <c r="AB7" s="25">
        <f>SUM(AB5:AB6)</f>
        <v>367</v>
      </c>
    </row>
    <row r="10" spans="1:28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8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8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</sheetData>
  <mergeCells count="20">
    <mergeCell ref="A2:AB2"/>
    <mergeCell ref="X4:Y4"/>
    <mergeCell ref="N3:P3"/>
    <mergeCell ref="O4:P4"/>
    <mergeCell ref="A3:A4"/>
    <mergeCell ref="W3:Y3"/>
    <mergeCell ref="E3:G3"/>
    <mergeCell ref="F4:G4"/>
    <mergeCell ref="K3:M3"/>
    <mergeCell ref="L4:M4"/>
    <mergeCell ref="H3:J3"/>
    <mergeCell ref="I4:J4"/>
    <mergeCell ref="T3:V3"/>
    <mergeCell ref="U4:V4"/>
    <mergeCell ref="Q3:S3"/>
    <mergeCell ref="R4:S4"/>
    <mergeCell ref="B3:D3"/>
    <mergeCell ref="C4:D4"/>
    <mergeCell ref="Z3:AB3"/>
    <mergeCell ref="Z4:AA4"/>
  </mergeCells>
  <phoneticPr fontId="4" type="noConversion"/>
  <printOptions horizontalCentered="1"/>
  <pageMargins left="0.15748031496062992" right="0.23622047244094491" top="0.74803149606299213" bottom="0.98425196850393704" header="0" footer="0.47244094488188981"/>
  <pageSetup paperSize="9" scale="63" orientation="landscape" horizontalDpi="300" verticalDpi="300" r:id="rId1"/>
  <headerFooter alignWithMargins="0">
    <oddFooter>&amp;C&amp;"Verdana,Normal"&amp;12Estadística e Indicadores Oficiales del Vicerrectorado de Estadística e Indicadores Oficiales del Vicerrectorado de Estudiantes y Emprendimiento
Curso 2020/21&amp;R2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Totales</vt:lpstr>
      <vt:lpstr>Comparativa</vt:lpstr>
      <vt:lpstr>Comparativa!Área_de_impresión</vt:lpstr>
      <vt:lpstr>Totales!Área_de_impresión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García Sahagún</dc:creator>
  <cp:lastModifiedBy>Marsella Ruiz, Ignacio</cp:lastModifiedBy>
  <cp:lastPrinted>2020-11-19T08:51:47Z</cp:lastPrinted>
  <dcterms:created xsi:type="dcterms:W3CDTF">2000-06-19T17:42:21Z</dcterms:created>
  <dcterms:modified xsi:type="dcterms:W3CDTF">2020-11-19T08:52:00Z</dcterms:modified>
</cp:coreProperties>
</file>