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gif" ContentType="image/gif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PivotChartFilter="1" defaultThemeVersion="124226"/>
  <mc:AlternateContent xmlns:mc="http://schemas.openxmlformats.org/markup-compatibility/2006">
    <mc:Choice Requires="x15">
      <x15ac:absPath xmlns:x15ac="http://schemas.microsoft.com/office/spreadsheetml/2010/11/ac" url="C:\Users\perezmarc\Desktop\"/>
    </mc:Choice>
  </mc:AlternateContent>
  <bookViews>
    <workbookView xWindow="0" yWindow="0" windowWidth="28800" windowHeight="12885"/>
  </bookViews>
  <sheets>
    <sheet name="Portada" sheetId="7" r:id="rId1"/>
    <sheet name="Preguntas" sheetId="5" r:id="rId2"/>
    <sheet name="Valoración ASIGNATURAS" sheetId="9" r:id="rId3"/>
    <sheet name="Valoración PROFESORADO" sheetId="1" r:id="rId4"/>
  </sheets>
  <definedNames>
    <definedName name="_xlnm.Print_Titles" localSheetId="2">'Valoración ASIGNATURAS'!$A:$A</definedName>
    <definedName name="_xlnm.Print_Titles" localSheetId="3">'Valoración PROFESORADO'!$A:$A</definedName>
  </definedNames>
  <calcPr calcId="162913"/>
</workbook>
</file>

<file path=xl/calcChain.xml><?xml version="1.0" encoding="utf-8"?>
<calcChain xmlns="http://schemas.openxmlformats.org/spreadsheetml/2006/main">
  <c r="B40" i="1" l="1"/>
  <c r="B39" i="1"/>
  <c r="B38" i="1"/>
  <c r="B37" i="1"/>
  <c r="B36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" i="1"/>
  <c r="AA40" i="1"/>
  <c r="AA39" i="1"/>
  <c r="AA38" i="1"/>
  <c r="AB38" i="1" s="1"/>
  <c r="AA37" i="1"/>
  <c r="AA36" i="1"/>
  <c r="AB3" i="1"/>
  <c r="AB36" i="1"/>
  <c r="X34" i="1"/>
  <c r="X38" i="1"/>
  <c r="W36" i="1"/>
  <c r="X36" i="1" s="1"/>
  <c r="W37" i="1"/>
  <c r="X37" i="1" s="1"/>
  <c r="W38" i="1"/>
  <c r="W39" i="1"/>
  <c r="W40" i="1"/>
  <c r="X40" i="1" s="1"/>
  <c r="Y40" i="1"/>
  <c r="Z40" i="1" s="1"/>
  <c r="Y39" i="1"/>
  <c r="Z39" i="1" s="1"/>
  <c r="Y38" i="1"/>
  <c r="Z38" i="1" s="1"/>
  <c r="Y37" i="1"/>
  <c r="Y36" i="1"/>
  <c r="Z36" i="1" s="1"/>
  <c r="AB4" i="1"/>
  <c r="AB5" i="1"/>
  <c r="AB6" i="1"/>
  <c r="AB7" i="1"/>
  <c r="AB8" i="1"/>
  <c r="AB9" i="1"/>
  <c r="AB10" i="1"/>
  <c r="AB11" i="1"/>
  <c r="AB12" i="1"/>
  <c r="AB13" i="1"/>
  <c r="AB14" i="1"/>
  <c r="AB15" i="1"/>
  <c r="AB16" i="1"/>
  <c r="AB17" i="1"/>
  <c r="AB18" i="1"/>
  <c r="AB19" i="1"/>
  <c r="AB20" i="1"/>
  <c r="AB21" i="1"/>
  <c r="AB22" i="1"/>
  <c r="AB23" i="1"/>
  <c r="AB24" i="1"/>
  <c r="AB25" i="1"/>
  <c r="AB26" i="1"/>
  <c r="AB27" i="1"/>
  <c r="AB28" i="1"/>
  <c r="AB29" i="1"/>
  <c r="AB30" i="1"/>
  <c r="AB31" i="1"/>
  <c r="AB32" i="1"/>
  <c r="AB33" i="1"/>
  <c r="AB34" i="1"/>
  <c r="Z4" i="1"/>
  <c r="Z5" i="1"/>
  <c r="Z6" i="1"/>
  <c r="Z7" i="1"/>
  <c r="Z8" i="1"/>
  <c r="Z9" i="1"/>
  <c r="Z10" i="1"/>
  <c r="Z11" i="1"/>
  <c r="Z12" i="1"/>
  <c r="Z13" i="1"/>
  <c r="Z14" i="1"/>
  <c r="Z15" i="1"/>
  <c r="Z16" i="1"/>
  <c r="Z17" i="1"/>
  <c r="Z18" i="1"/>
  <c r="Z19" i="1"/>
  <c r="Z20" i="1"/>
  <c r="Z21" i="1"/>
  <c r="Z22" i="1"/>
  <c r="Z23" i="1"/>
  <c r="Z24" i="1"/>
  <c r="Z25" i="1"/>
  <c r="Z26" i="1"/>
  <c r="Z27" i="1"/>
  <c r="Z28" i="1"/>
  <c r="Z29" i="1"/>
  <c r="Z30" i="1"/>
  <c r="Z31" i="1"/>
  <c r="Z32" i="1"/>
  <c r="Z33" i="1"/>
  <c r="Z34" i="1"/>
  <c r="Z3" i="1"/>
  <c r="X4" i="1"/>
  <c r="X5" i="1"/>
  <c r="X6" i="1"/>
  <c r="X7" i="1"/>
  <c r="X8" i="1"/>
  <c r="X9" i="1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" i="1"/>
  <c r="C40" i="1"/>
  <c r="AB40" i="1" s="1"/>
  <c r="C39" i="1"/>
  <c r="X39" i="1" s="1"/>
  <c r="C38" i="1"/>
  <c r="C37" i="1"/>
  <c r="AB37" i="1" s="1"/>
  <c r="C36" i="1"/>
  <c r="F40" i="9"/>
  <c r="E40" i="9"/>
  <c r="F39" i="9"/>
  <c r="E39" i="9"/>
  <c r="F38" i="9"/>
  <c r="E38" i="9"/>
  <c r="F37" i="9"/>
  <c r="E37" i="9"/>
  <c r="F36" i="9"/>
  <c r="E36" i="9"/>
  <c r="G4" i="9"/>
  <c r="G5" i="9"/>
  <c r="G6" i="9"/>
  <c r="G7" i="9"/>
  <c r="G8" i="9"/>
  <c r="G9" i="9"/>
  <c r="G10" i="9"/>
  <c r="G11" i="9"/>
  <c r="G12" i="9"/>
  <c r="G13" i="9"/>
  <c r="G14" i="9"/>
  <c r="G15" i="9"/>
  <c r="G16" i="9"/>
  <c r="G17" i="9"/>
  <c r="G18" i="9"/>
  <c r="G19" i="9"/>
  <c r="G20" i="9"/>
  <c r="G21" i="9"/>
  <c r="G22" i="9"/>
  <c r="G23" i="9"/>
  <c r="G24" i="9"/>
  <c r="G25" i="9"/>
  <c r="G26" i="9"/>
  <c r="G27" i="9"/>
  <c r="G28" i="9"/>
  <c r="G29" i="9"/>
  <c r="G30" i="9"/>
  <c r="G31" i="9"/>
  <c r="G32" i="9"/>
  <c r="G33" i="9"/>
  <c r="G34" i="9"/>
  <c r="D4" i="9"/>
  <c r="D5" i="9"/>
  <c r="D6" i="9"/>
  <c r="D7" i="9"/>
  <c r="D8" i="9"/>
  <c r="D9" i="9"/>
  <c r="D10" i="9"/>
  <c r="D11" i="9"/>
  <c r="D12" i="9"/>
  <c r="D13" i="9"/>
  <c r="D14" i="9"/>
  <c r="D15" i="9"/>
  <c r="D16" i="9"/>
  <c r="D17" i="9"/>
  <c r="D18" i="9"/>
  <c r="D19" i="9"/>
  <c r="D20" i="9"/>
  <c r="D21" i="9"/>
  <c r="D22" i="9"/>
  <c r="D23" i="9"/>
  <c r="D24" i="9"/>
  <c r="D25" i="9"/>
  <c r="D26" i="9"/>
  <c r="D27" i="9"/>
  <c r="D28" i="9"/>
  <c r="D29" i="9"/>
  <c r="D30" i="9"/>
  <c r="D31" i="9"/>
  <c r="D32" i="9"/>
  <c r="D33" i="9"/>
  <c r="D34" i="9"/>
  <c r="D3" i="9"/>
  <c r="AA39" i="9"/>
  <c r="Y39" i="9"/>
  <c r="W39" i="9"/>
  <c r="C39" i="9"/>
  <c r="B39" i="9"/>
  <c r="B38" i="9"/>
  <c r="B37" i="9"/>
  <c r="B36" i="9"/>
  <c r="AA40" i="9"/>
  <c r="Y40" i="9"/>
  <c r="W40" i="9"/>
  <c r="AA38" i="9"/>
  <c r="AA37" i="9"/>
  <c r="AA36" i="9"/>
  <c r="C42" i="9"/>
  <c r="C40" i="9"/>
  <c r="C38" i="9"/>
  <c r="C37" i="9"/>
  <c r="C36" i="9"/>
  <c r="AB4" i="9"/>
  <c r="AB5" i="9"/>
  <c r="AB6" i="9"/>
  <c r="AB7" i="9"/>
  <c r="AB8" i="9"/>
  <c r="AB9" i="9"/>
  <c r="AB10" i="9"/>
  <c r="AB11" i="9"/>
  <c r="AB12" i="9"/>
  <c r="AB13" i="9"/>
  <c r="AB14" i="9"/>
  <c r="AB15" i="9"/>
  <c r="AB16" i="9"/>
  <c r="AB17" i="9"/>
  <c r="AB18" i="9"/>
  <c r="AB19" i="9"/>
  <c r="AB20" i="9"/>
  <c r="AB21" i="9"/>
  <c r="AB22" i="9"/>
  <c r="AB23" i="9"/>
  <c r="AB24" i="9"/>
  <c r="AB25" i="9"/>
  <c r="AB26" i="9"/>
  <c r="AB27" i="9"/>
  <c r="AB28" i="9"/>
  <c r="AB29" i="9"/>
  <c r="AB30" i="9"/>
  <c r="AB31" i="9"/>
  <c r="AB32" i="9"/>
  <c r="AB33" i="9"/>
  <c r="AB34" i="9"/>
  <c r="AB3" i="9"/>
  <c r="Z4" i="9"/>
  <c r="Z5" i="9"/>
  <c r="Z6" i="9"/>
  <c r="Z7" i="9"/>
  <c r="Z8" i="9"/>
  <c r="Z9" i="9"/>
  <c r="Z10" i="9"/>
  <c r="Z11" i="9"/>
  <c r="Z12" i="9"/>
  <c r="Z13" i="9"/>
  <c r="Z14" i="9"/>
  <c r="Z15" i="9"/>
  <c r="Z16" i="9"/>
  <c r="Z17" i="9"/>
  <c r="Z18" i="9"/>
  <c r="Z19" i="9"/>
  <c r="Z20" i="9"/>
  <c r="Z21" i="9"/>
  <c r="Z22" i="9"/>
  <c r="Z23" i="9"/>
  <c r="Z24" i="9"/>
  <c r="Z25" i="9"/>
  <c r="Z26" i="9"/>
  <c r="Z27" i="9"/>
  <c r="Z28" i="9"/>
  <c r="Z29" i="9"/>
  <c r="Z30" i="9"/>
  <c r="Z31" i="9"/>
  <c r="Z32" i="9"/>
  <c r="Z33" i="9"/>
  <c r="Z34" i="9"/>
  <c r="Z3" i="9"/>
  <c r="X4" i="9"/>
  <c r="X5" i="9"/>
  <c r="X6" i="9"/>
  <c r="X7" i="9"/>
  <c r="X8" i="9"/>
  <c r="X9" i="9"/>
  <c r="X10" i="9"/>
  <c r="X11" i="9"/>
  <c r="X12" i="9"/>
  <c r="X13" i="9"/>
  <c r="X14" i="9"/>
  <c r="X15" i="9"/>
  <c r="X16" i="9"/>
  <c r="X17" i="9"/>
  <c r="X18" i="9"/>
  <c r="X19" i="9"/>
  <c r="X20" i="9"/>
  <c r="X21" i="9"/>
  <c r="X22" i="9"/>
  <c r="X23" i="9"/>
  <c r="X24" i="9"/>
  <c r="X25" i="9"/>
  <c r="X26" i="9"/>
  <c r="X27" i="9"/>
  <c r="X28" i="9"/>
  <c r="X29" i="9"/>
  <c r="X30" i="9"/>
  <c r="X31" i="9"/>
  <c r="X32" i="9"/>
  <c r="X33" i="9"/>
  <c r="X34" i="9"/>
  <c r="X3" i="9"/>
  <c r="AB39" i="1" l="1"/>
  <c r="Z37" i="1"/>
  <c r="X40" i="9"/>
  <c r="T37" i="9"/>
  <c r="T38" i="9"/>
  <c r="T39" i="9"/>
  <c r="T40" i="9"/>
  <c r="B42" i="9" l="1"/>
  <c r="B40" i="9"/>
  <c r="R36" i="1"/>
  <c r="R37" i="1"/>
  <c r="R38" i="1"/>
  <c r="R39" i="1"/>
  <c r="R40" i="1"/>
  <c r="R42" i="1"/>
  <c r="T36" i="9"/>
  <c r="T42" i="9"/>
  <c r="R4" i="1"/>
  <c r="R5" i="1"/>
  <c r="R6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" i="1"/>
  <c r="T4" i="9"/>
  <c r="T5" i="9"/>
  <c r="T6" i="9"/>
  <c r="T7" i="9"/>
  <c r="T8" i="9"/>
  <c r="T9" i="9"/>
  <c r="T10" i="9"/>
  <c r="T11" i="9"/>
  <c r="T12" i="9"/>
  <c r="T13" i="9"/>
  <c r="T14" i="9"/>
  <c r="T15" i="9"/>
  <c r="T16" i="9"/>
  <c r="T17" i="9"/>
  <c r="T18" i="9"/>
  <c r="T19" i="9"/>
  <c r="T20" i="9"/>
  <c r="T21" i="9"/>
  <c r="T22" i="9"/>
  <c r="T23" i="9"/>
  <c r="T24" i="9"/>
  <c r="T25" i="9"/>
  <c r="T26" i="9"/>
  <c r="T27" i="9"/>
  <c r="T28" i="9"/>
  <c r="T29" i="9"/>
  <c r="T30" i="9"/>
  <c r="T31" i="9"/>
  <c r="T32" i="9"/>
  <c r="T33" i="9"/>
  <c r="T34" i="9"/>
  <c r="T3" i="9"/>
  <c r="AA42" i="1" l="1"/>
  <c r="Y42" i="1"/>
  <c r="W42" i="1"/>
  <c r="D40" i="1" l="1"/>
  <c r="D39" i="1"/>
  <c r="D38" i="1"/>
  <c r="D37" i="1"/>
  <c r="D36" i="1"/>
  <c r="Y38" i="9" l="1"/>
  <c r="Y37" i="9"/>
  <c r="Y36" i="9"/>
  <c r="X39" i="9"/>
  <c r="W38" i="9"/>
  <c r="X38" i="9" s="1"/>
  <c r="W37" i="9"/>
  <c r="X37" i="9" s="1"/>
  <c r="W36" i="9"/>
  <c r="X36" i="9" s="1"/>
  <c r="D40" i="9" l="1"/>
  <c r="D39" i="9"/>
  <c r="D38" i="9"/>
  <c r="D37" i="9"/>
  <c r="AA42" i="9"/>
  <c r="Y42" i="9"/>
  <c r="W42" i="9"/>
  <c r="X42" i="9" s="1"/>
  <c r="AB36" i="9" l="1"/>
  <c r="D36" i="9"/>
  <c r="Z36" i="9"/>
  <c r="F42" i="9"/>
  <c r="E42" i="9"/>
  <c r="U39" i="1" l="1"/>
  <c r="AB37" i="9"/>
  <c r="AB38" i="9"/>
  <c r="AB39" i="9"/>
  <c r="AB40" i="9"/>
  <c r="Z37" i="9"/>
  <c r="Z38" i="9"/>
  <c r="Z39" i="9"/>
  <c r="Z40" i="9"/>
  <c r="G36" i="9"/>
  <c r="G37" i="9"/>
  <c r="G38" i="9"/>
  <c r="G39" i="9"/>
  <c r="G40" i="9"/>
  <c r="G3" i="9" l="1"/>
  <c r="G42" i="9" l="1"/>
  <c r="Z42" i="9"/>
  <c r="AB42" i="9"/>
  <c r="D42" i="9"/>
  <c r="C42" i="1" l="1"/>
  <c r="B42" i="1"/>
  <c r="D42" i="1" l="1"/>
  <c r="X42" i="1" l="1"/>
  <c r="Z42" i="1" l="1"/>
  <c r="AB42" i="1"/>
</calcChain>
</file>

<file path=xl/sharedStrings.xml><?xml version="1.0" encoding="utf-8"?>
<sst xmlns="http://schemas.openxmlformats.org/spreadsheetml/2006/main" count="163" uniqueCount="101">
  <si>
    <t>Más Bien En Desacuerdo</t>
  </si>
  <si>
    <t>Totalmente en Desacuerdo</t>
  </si>
  <si>
    <t>En Desacuerdo</t>
  </si>
  <si>
    <t>Más Bien De Acuerdo</t>
  </si>
  <si>
    <t>De Acuerdo</t>
  </si>
  <si>
    <t>Totalmente De Acuerdo</t>
  </si>
  <si>
    <t>PLAN</t>
  </si>
  <si>
    <t>Número total Unidades Evaluación</t>
  </si>
  <si>
    <t>Unidades Evaluadas</t>
  </si>
  <si>
    <t>% Unidades Evaluadas</t>
  </si>
  <si>
    <t>Num. Total Matriculados Evaluadas</t>
  </si>
  <si>
    <t>% Participación Total Evaluadas</t>
  </si>
  <si>
    <t>Media ITEM 1</t>
  </si>
  <si>
    <t>Media ITEM 2</t>
  </si>
  <si>
    <t>Media ITEM 3</t>
  </si>
  <si>
    <t>Media ITEM 4</t>
  </si>
  <si>
    <t>Media ITEM 5</t>
  </si>
  <si>
    <t>Media ITEM 6</t>
  </si>
  <si>
    <t>X&lt;=2,5</t>
  </si>
  <si>
    <t>2,5&lt;X&lt;=3,5</t>
  </si>
  <si>
    <t>3,5&lt;X</t>
  </si>
  <si>
    <t>Num. Total Encuestas Recibidas</t>
  </si>
  <si>
    <t>GRADO EN FISICA</t>
  </si>
  <si>
    <t>GRADO EN GEOGRAFIA Y ORDENACION DEL TERRITORIO</t>
  </si>
  <si>
    <t>GRADO EN HISTORIA</t>
  </si>
  <si>
    <t>GRADO EN MATEMATICAS</t>
  </si>
  <si>
    <t>GRADO EN MEDICINA</t>
  </si>
  <si>
    <t>LISTADO PREGUNTAS ENCUESTA</t>
  </si>
  <si>
    <t>Escala de valoración</t>
  </si>
  <si>
    <t>GRADO EN ADMINISTRACION Y DIRECCION DE EMPRESAS</t>
  </si>
  <si>
    <t>GRADO EN DERECHO</t>
  </si>
  <si>
    <t>GRADO EN ECONOMIA</t>
  </si>
  <si>
    <t>GRADO EN ENFERMERIA</t>
  </si>
  <si>
    <t>GRADO EN INGENIERIA CIVIL</t>
  </si>
  <si>
    <t>GRADO EN INGENIERIA DE LOS RECURSOS ENERGETICOS</t>
  </si>
  <si>
    <t>GRADO EN INGENIERIA DE LOS RECURSOS MINEROS</t>
  </si>
  <si>
    <t>GRADO EN INGENIERIA DE TECNOLOGIAS DE TELECOMUNICACION</t>
  </si>
  <si>
    <t>GRADO EN INGENIERIA ELECTRICA</t>
  </si>
  <si>
    <t>GRADO EN INGENIERIA EN ELECTRONICA INDUSTRIAL Y AUTOMATICA</t>
  </si>
  <si>
    <t>GRADO EN INGENIERIA EN TECNOLOGIAS INDUSTRIALES</t>
  </si>
  <si>
    <t>GRADO EN INGENIERIA INFORMATICA</t>
  </si>
  <si>
    <t>GRADO EN INGENIERIA MARINA</t>
  </si>
  <si>
    <t>GRADO EN INGENIERIA MARITIMA</t>
  </si>
  <si>
    <t>GRADO EN INGENIERIA MECANICA</t>
  </si>
  <si>
    <t>GRADO EN INGENIERIA NAUTICA Y TRANSPORTE MARITIMO</t>
  </si>
  <si>
    <t>GRADO EN INGENIERIA QUIMICA</t>
  </si>
  <si>
    <t>GRADO EN MAGISTERIO EN EDUCACION INFANTIL</t>
  </si>
  <si>
    <t>GRADO EN MAGISTERIO EN EDUCACION PRIMARIA</t>
  </si>
  <si>
    <t>GRADO EN RELACIONES LABORALES</t>
  </si>
  <si>
    <t>GRADO EN TURISMO</t>
  </si>
  <si>
    <t>MEDIA UC</t>
  </si>
  <si>
    <t>GRADO EN FISIOTERAPIA</t>
  </si>
  <si>
    <t>Unidades con media X</t>
  </si>
  <si>
    <t>GRADO EN LOGOPEDIA</t>
  </si>
  <si>
    <t>Media Global
2013-2014</t>
  </si>
  <si>
    <t>GRADO EN ESTUDIOS HISPANICOS</t>
  </si>
  <si>
    <t>POR RAMA DE CONOCIMIENTO:</t>
  </si>
  <si>
    <t>ARTES Y HUMANIDADES</t>
  </si>
  <si>
    <t>CIENCIAS</t>
  </si>
  <si>
    <t>CIENCIAS DE LA SALUD</t>
  </si>
  <si>
    <t>CIENCIAS SOCIALES Y JURIDICAS</t>
  </si>
  <si>
    <t>INGENIERÍA Y ARQUITECTURA</t>
  </si>
  <si>
    <t>UNIVERSIDAD DE CANTABRIA</t>
  </si>
  <si>
    <t>ENCUESTA DE OPINIÓN DE LOS ESTUDIANTES SOBRE LA ACTIVIDAD DOCENTE DEL PROFESORADO</t>
  </si>
  <si>
    <t xml:space="preserve">TABLA DE RESULTADOS </t>
  </si>
  <si>
    <t>TÍTULOS DE GRADO</t>
  </si>
  <si>
    <t>Media Global
2014-2015</t>
  </si>
  <si>
    <t>Desv
ITEM 1</t>
  </si>
  <si>
    <t>Desv
ITEM 2</t>
  </si>
  <si>
    <t>Desv
ITEM 3</t>
  </si>
  <si>
    <t>Desv
ITEM 4</t>
  </si>
  <si>
    <t>Desv
ITEM 5</t>
  </si>
  <si>
    <t>Desv
ITEM 6</t>
  </si>
  <si>
    <t>GRADOS MAGISTERIO EN ED. INFANTIL Y PRIMARIA</t>
  </si>
  <si>
    <t>VICERRECTORADO DE ORDENACIÓN ACADÉMICA Y PROFESORADO</t>
  </si>
  <si>
    <t>ENCUESTA DE OPINIÓN DE LOS ESTUDIANTES SOBRE LA ACTIVIDAD DOCENTE - ASIGNATURA</t>
  </si>
  <si>
    <t>Los materiales y la bibliografía recomendada son accesibles y de utilidad.</t>
  </si>
  <si>
    <t>La distribución de horas teóricas y prácticas de la asignatura es acertada.</t>
  </si>
  <si>
    <t>El esfuerzo necesario para aprobar es el adecuado.</t>
  </si>
  <si>
    <t>El profesorado de esta asignatura está bien coordinado.</t>
  </si>
  <si>
    <t>No se han producido solapamientos innecesarios con otras asignaturas.</t>
  </si>
  <si>
    <t>El sistema de evaluación es adecuado.</t>
  </si>
  <si>
    <t>El profesor explica con claridad.</t>
  </si>
  <si>
    <t>El profesor evalúa adecuadamente.</t>
  </si>
  <si>
    <t>El profesor es accesible y resuelve las dudas planteadas.</t>
  </si>
  <si>
    <t>El profesor cumple con el horario de clase.</t>
  </si>
  <si>
    <t>La asistencia a clase es de utilidad.</t>
  </si>
  <si>
    <t>El profesor puede considerarse un buen docente.</t>
  </si>
  <si>
    <t>¿Asistes regularmente a clase de este profesor?</t>
  </si>
  <si>
    <t>% que asiste regularmente a clase</t>
  </si>
  <si>
    <t>Media Global
2015-2016</t>
  </si>
  <si>
    <t>Número total Asignaturas</t>
  </si>
  <si>
    <t>Asignaturas Evaluadas</t>
  </si>
  <si>
    <t>% Asignaturas Evaluadas</t>
  </si>
  <si>
    <t>Asignaturas con media X</t>
  </si>
  <si>
    <t>GRADO EN GESTIÓN HOTELERA Y TURÍSTICA</t>
  </si>
  <si>
    <t>Media Global
2016-2017</t>
  </si>
  <si>
    <t>-</t>
  </si>
  <si>
    <t>CURSO 2017-2018</t>
  </si>
  <si>
    <t>Media Global
2017-2018</t>
  </si>
  <si>
    <t>GRADO EN CORNELL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</si>
</sst>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0"/>
    <numFmt numFmtId="165" formatCode="0.0%"/>
  </numFmts>
  <fonts count="21" x14ac:knownFonts="1">
    <font>
      <sz val="1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sz val="9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b/>
      <sz val="9"/>
      <name val="Arial"/>
      <family val="2"/>
    </font>
    <font>
      <sz val="9"/>
      <color indexed="8"/>
      <name val="Arial"/>
      <family val="2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theme="1" tint="0.499984740745262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0"/>
      </patternFill>
    </fill>
    <fill>
      <patternFill patternType="solid">
        <fgColor indexed="4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17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4">
    <xf numFmtId="0" fontId="0" fillId="0" borderId="0"/>
    <xf numFmtId="0" fontId="5" fillId="0" borderId="0"/>
    <xf numFmtId="0" fontId="16" fillId="0" borderId="0"/>
    <xf numFmtId="0" fontId="6" fillId="0" borderId="0"/>
    <xf numFmtId="0" fontId="6" fillId="0" borderId="0"/>
    <xf numFmtId="0" fontId="10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4" fillId="0" borderId="0"/>
    <xf numFmtId="0" fontId="17" fillId="0" borderId="0"/>
    <xf numFmtId="0" fontId="3" fillId="0" borderId="0"/>
    <xf numFmtId="0" fontId="16" fillId="0" borderId="0"/>
    <xf numFmtId="0" fontId="2" fillId="0" borderId="0"/>
    <xf numFmtId="0" fontId="1" fillId="0" borderId="0"/>
  </cellStyleXfs>
  <cellXfs count="91">
    <xf numFmtId="0" fontId="0" fillId="0" borderId="0" xfId="0"/>
    <xf numFmtId="0" fontId="0" fillId="0" borderId="0" xfId="0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0" fillId="4" borderId="2" xfId="0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left" vertical="center" wrapText="1"/>
    </xf>
    <xf numFmtId="0" fontId="0" fillId="4" borderId="0" xfId="0" applyFill="1" applyAlignment="1">
      <alignment horizontal="center" vertical="center" wrapText="1"/>
    </xf>
    <xf numFmtId="9" fontId="11" fillId="0" borderId="0" xfId="6" applyNumberFormat="1" applyFont="1" applyAlignment="1">
      <alignment horizontal="center" vertical="center"/>
    </xf>
    <xf numFmtId="10" fontId="11" fillId="0" borderId="0" xfId="6" applyNumberFormat="1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10" fontId="14" fillId="0" borderId="0" xfId="6" applyNumberFormat="1" applyFont="1" applyAlignment="1">
      <alignment horizontal="center" vertical="center"/>
    </xf>
    <xf numFmtId="0" fontId="14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2" fillId="0" borderId="1" xfId="5" applyFont="1" applyFill="1" applyBorder="1" applyAlignment="1">
      <alignment vertical="center" wrapText="1"/>
    </xf>
    <xf numFmtId="1" fontId="14" fillId="0" borderId="0" xfId="0" applyNumberFormat="1" applyFont="1" applyAlignment="1">
      <alignment horizontal="center" vertical="center"/>
    </xf>
    <xf numFmtId="10" fontId="11" fillId="0" borderId="0" xfId="6" applyNumberFormat="1" applyFont="1" applyAlignment="1" applyProtection="1">
      <alignment horizontal="center" vertical="center"/>
      <protection locked="0"/>
    </xf>
    <xf numFmtId="10" fontId="14" fillId="0" borderId="0" xfId="6" applyNumberFormat="1" applyFont="1" applyAlignment="1" applyProtection="1">
      <alignment horizontal="center" vertical="center"/>
      <protection locked="0"/>
    </xf>
    <xf numFmtId="0" fontId="15" fillId="0" borderId="1" xfId="3" applyFont="1" applyFill="1" applyBorder="1" applyAlignment="1">
      <alignment horizontal="center" vertical="center" wrapText="1"/>
    </xf>
    <xf numFmtId="9" fontId="14" fillId="0" borderId="0" xfId="6" applyNumberFormat="1" applyFont="1" applyAlignment="1">
      <alignment horizontal="center" vertical="center"/>
    </xf>
    <xf numFmtId="2" fontId="13" fillId="0" borderId="1" xfId="5" applyNumberFormat="1" applyFont="1" applyFill="1" applyBorder="1" applyAlignment="1">
      <alignment horizontal="center" vertical="center" wrapText="1"/>
    </xf>
    <xf numFmtId="2" fontId="12" fillId="0" borderId="1" xfId="9" applyNumberFormat="1" applyFont="1" applyFill="1" applyBorder="1" applyAlignment="1">
      <alignment horizontal="center" vertical="center" wrapText="1"/>
    </xf>
    <xf numFmtId="0" fontId="12" fillId="0" borderId="3" xfId="5" applyFont="1" applyFill="1" applyBorder="1" applyAlignment="1">
      <alignment vertical="center" wrapText="1"/>
    </xf>
    <xf numFmtId="0" fontId="15" fillId="0" borderId="0" xfId="3" applyFont="1" applyFill="1" applyBorder="1" applyAlignment="1">
      <alignment horizontal="center" vertical="center" wrapText="1"/>
    </xf>
    <xf numFmtId="0" fontId="12" fillId="0" borderId="0" xfId="5" applyFont="1" applyFill="1" applyBorder="1" applyAlignment="1">
      <alignment horizontal="center" vertical="center" wrapText="1"/>
    </xf>
    <xf numFmtId="0" fontId="12" fillId="0" borderId="0" xfId="9" applyFont="1" applyFill="1" applyBorder="1" applyAlignment="1">
      <alignment wrapText="1"/>
    </xf>
    <xf numFmtId="0" fontId="12" fillId="0" borderId="0" xfId="9" applyFont="1" applyFill="1" applyBorder="1" applyAlignment="1">
      <alignment horizontal="center" vertical="center" wrapText="1"/>
    </xf>
    <xf numFmtId="0" fontId="12" fillId="0" borderId="0" xfId="4" applyFont="1" applyFill="1" applyBorder="1" applyAlignment="1">
      <alignment horizontal="center" vertical="center" wrapText="1"/>
    </xf>
    <xf numFmtId="0" fontId="13" fillId="8" borderId="3" xfId="5" applyFont="1" applyFill="1" applyBorder="1" applyAlignment="1">
      <alignment vertical="center" wrapText="1"/>
    </xf>
    <xf numFmtId="0" fontId="13" fillId="9" borderId="3" xfId="5" applyFont="1" applyFill="1" applyBorder="1" applyAlignment="1">
      <alignment vertical="center" wrapText="1"/>
    </xf>
    <xf numFmtId="0" fontId="14" fillId="0" borderId="0" xfId="0" applyFont="1" applyFill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13" fillId="6" borderId="2" xfId="3" applyFont="1" applyFill="1" applyBorder="1" applyAlignment="1">
      <alignment horizontal="center" vertical="center" wrapText="1"/>
    </xf>
    <xf numFmtId="0" fontId="14" fillId="4" borderId="2" xfId="0" applyFont="1" applyFill="1" applyBorder="1" applyAlignment="1">
      <alignment horizontal="center" vertical="center" wrapText="1"/>
    </xf>
    <xf numFmtId="10" fontId="14" fillId="4" borderId="2" xfId="0" applyNumberFormat="1" applyFont="1" applyFill="1" applyBorder="1" applyAlignment="1">
      <alignment horizontal="center" vertical="center" wrapText="1"/>
    </xf>
    <xf numFmtId="164" fontId="14" fillId="5" borderId="2" xfId="0" applyNumberFormat="1" applyFont="1" applyFill="1" applyBorder="1" applyAlignment="1">
      <alignment horizontal="center" vertical="center" wrapText="1"/>
    </xf>
    <xf numFmtId="164" fontId="14" fillId="4" borderId="2" xfId="0" applyNumberFormat="1" applyFont="1" applyFill="1" applyBorder="1" applyAlignment="1">
      <alignment horizontal="center" vertical="center" wrapText="1"/>
    </xf>
    <xf numFmtId="0" fontId="16" fillId="0" borderId="0" xfId="11" applyFont="1"/>
    <xf numFmtId="9" fontId="14" fillId="0" borderId="0" xfId="6" applyFont="1" applyAlignment="1">
      <alignment horizontal="center" vertical="center"/>
    </xf>
    <xf numFmtId="165" fontId="14" fillId="0" borderId="0" xfId="6" applyNumberFormat="1" applyFont="1" applyAlignment="1">
      <alignment horizontal="center" vertical="center"/>
    </xf>
    <xf numFmtId="2" fontId="13" fillId="0" borderId="1" xfId="9" applyNumberFormat="1" applyFont="1" applyFill="1" applyBorder="1" applyAlignment="1">
      <alignment horizontal="center" vertical="center" wrapText="1"/>
    </xf>
    <xf numFmtId="2" fontId="15" fillId="0" borderId="0" xfId="3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8" fillId="0" borderId="5" xfId="0" applyFont="1" applyFill="1" applyBorder="1" applyAlignment="1">
      <alignment horizontal="center" vertical="center" wrapText="1"/>
    </xf>
    <xf numFmtId="2" fontId="11" fillId="0" borderId="0" xfId="0" applyNumberFormat="1" applyFont="1" applyAlignment="1">
      <alignment vertical="center"/>
    </xf>
    <xf numFmtId="10" fontId="11" fillId="0" borderId="0" xfId="0" applyNumberFormat="1" applyFont="1" applyAlignment="1">
      <alignment vertical="center"/>
    </xf>
    <xf numFmtId="0" fontId="13" fillId="0" borderId="1" xfId="3" applyFont="1" applyFill="1" applyBorder="1" applyAlignment="1">
      <alignment horizontal="center" vertical="center" wrapText="1"/>
    </xf>
    <xf numFmtId="0" fontId="11" fillId="0" borderId="0" xfId="0" applyNumberFormat="1" applyFont="1" applyAlignment="1">
      <alignment horizontal="center" vertical="center"/>
    </xf>
    <xf numFmtId="0" fontId="12" fillId="0" borderId="0" xfId="3" applyFont="1" applyFill="1" applyBorder="1" applyAlignment="1">
      <alignment horizontal="center" vertical="center" wrapText="1"/>
    </xf>
    <xf numFmtId="0" fontId="12" fillId="0" borderId="1" xfId="3" applyFont="1" applyFill="1" applyBorder="1" applyAlignment="1">
      <alignment horizontal="center" vertical="center" wrapText="1"/>
    </xf>
    <xf numFmtId="10" fontId="12" fillId="0" borderId="0" xfId="6" applyNumberFormat="1" applyFont="1" applyFill="1" applyBorder="1" applyAlignment="1">
      <alignment horizontal="center" vertical="center" wrapText="1"/>
    </xf>
    <xf numFmtId="2" fontId="12" fillId="0" borderId="0" xfId="3" applyNumberFormat="1" applyFont="1" applyFill="1" applyBorder="1" applyAlignment="1">
      <alignment horizontal="center" vertical="center" wrapText="1"/>
    </xf>
    <xf numFmtId="2" fontId="12" fillId="0" borderId="0" xfId="9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NumberFormat="1"/>
    <xf numFmtId="0" fontId="20" fillId="0" borderId="0" xfId="11" applyFont="1" applyAlignment="1">
      <alignment horizontal="center"/>
    </xf>
    <xf numFmtId="0" fontId="18" fillId="0" borderId="0" xfId="11" applyFont="1" applyAlignment="1">
      <alignment horizontal="center"/>
    </xf>
    <xf numFmtId="0" fontId="19" fillId="0" borderId="9" xfId="11" applyFont="1" applyBorder="1" applyAlignment="1">
      <alignment horizontal="center" vertical="distributed"/>
    </xf>
    <xf numFmtId="0" fontId="19" fillId="0" borderId="10" xfId="11" applyFont="1" applyBorder="1" applyAlignment="1">
      <alignment horizontal="center" vertical="distributed"/>
    </xf>
    <xf numFmtId="0" fontId="19" fillId="0" borderId="11" xfId="11" applyFont="1" applyBorder="1" applyAlignment="1">
      <alignment horizontal="center" vertical="distributed"/>
    </xf>
    <xf numFmtId="0" fontId="19" fillId="0" borderId="12" xfId="11" applyFont="1" applyBorder="1" applyAlignment="1">
      <alignment horizontal="center" vertical="distributed"/>
    </xf>
    <xf numFmtId="0" fontId="19" fillId="0" borderId="0" xfId="11" applyFont="1" applyBorder="1" applyAlignment="1">
      <alignment horizontal="center" vertical="distributed"/>
    </xf>
    <xf numFmtId="0" fontId="19" fillId="0" borderId="13" xfId="11" applyFont="1" applyBorder="1" applyAlignment="1">
      <alignment horizontal="center" vertical="distributed"/>
    </xf>
    <xf numFmtId="0" fontId="19" fillId="0" borderId="14" xfId="11" applyFont="1" applyBorder="1" applyAlignment="1">
      <alignment horizontal="center" vertical="distributed"/>
    </xf>
    <xf numFmtId="0" fontId="19" fillId="0" borderId="15" xfId="11" applyFont="1" applyBorder="1" applyAlignment="1">
      <alignment horizontal="center" vertical="distributed"/>
    </xf>
    <xf numFmtId="0" fontId="19" fillId="0" borderId="16" xfId="11" applyFont="1" applyBorder="1" applyAlignment="1">
      <alignment horizontal="center" vertical="distributed"/>
    </xf>
    <xf numFmtId="0" fontId="20" fillId="0" borderId="0" xfId="11" applyFont="1" applyAlignment="1">
      <alignment horizontal="center" vertical="center"/>
    </xf>
    <xf numFmtId="0" fontId="7" fillId="0" borderId="4" xfId="0" applyFont="1" applyFill="1" applyBorder="1" applyAlignment="1">
      <alignment vertical="center" wrapText="1"/>
    </xf>
    <xf numFmtId="0" fontId="7" fillId="0" borderId="5" xfId="0" applyFont="1" applyFill="1" applyBorder="1" applyAlignment="1">
      <alignment vertical="center" wrapText="1"/>
    </xf>
    <xf numFmtId="0" fontId="7" fillId="0" borderId="6" xfId="0" applyFont="1" applyFill="1" applyBorder="1" applyAlignment="1">
      <alignment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10" borderId="4" xfId="0" applyFont="1" applyFill="1" applyBorder="1" applyAlignment="1">
      <alignment horizontal="center" vertical="center" wrapText="1"/>
    </xf>
    <xf numFmtId="0" fontId="8" fillId="10" borderId="5" xfId="0" applyFont="1" applyFill="1" applyBorder="1" applyAlignment="1">
      <alignment horizontal="center" vertical="center" wrapText="1"/>
    </xf>
    <xf numFmtId="0" fontId="8" fillId="10" borderId="6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7" fillId="0" borderId="6" xfId="0" applyFont="1" applyFill="1" applyBorder="1" applyAlignment="1">
      <alignment horizontal="left" vertical="center" wrapText="1"/>
    </xf>
    <xf numFmtId="0" fontId="8" fillId="11" borderId="4" xfId="0" applyFont="1" applyFill="1" applyBorder="1" applyAlignment="1">
      <alignment horizontal="center" vertical="center" wrapText="1"/>
    </xf>
    <xf numFmtId="0" fontId="8" fillId="11" borderId="5" xfId="0" applyFont="1" applyFill="1" applyBorder="1" applyAlignment="1">
      <alignment horizontal="center" vertical="center" wrapText="1"/>
    </xf>
    <xf numFmtId="0" fontId="8" fillId="11" borderId="6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left" vertical="center" wrapText="1"/>
    </xf>
    <xf numFmtId="0" fontId="5" fillId="4" borderId="8" xfId="0" applyFont="1" applyFill="1" applyBorder="1" applyAlignment="1">
      <alignment horizontal="left" vertical="center" wrapText="1"/>
    </xf>
    <xf numFmtId="0" fontId="0" fillId="3" borderId="0" xfId="0" applyFill="1" applyBorder="1" applyAlignment="1">
      <alignment horizontal="center" vertical="center" textRotation="90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14" fillId="7" borderId="2" xfId="0" applyFont="1" applyFill="1" applyBorder="1" applyAlignment="1">
      <alignment horizontal="center" vertical="center"/>
    </xf>
    <xf numFmtId="0" fontId="14" fillId="7" borderId="7" xfId="0" applyNumberFormat="1" applyFont="1" applyFill="1" applyBorder="1" applyAlignment="1">
      <alignment horizontal="center" vertical="center" wrapText="1"/>
    </xf>
    <xf numFmtId="0" fontId="14" fillId="7" borderId="8" xfId="0" applyNumberFormat="1" applyFont="1" applyFill="1" applyBorder="1" applyAlignment="1">
      <alignment horizontal="center" vertical="center" wrapText="1"/>
    </xf>
  </cellXfs>
  <cellStyles count="14">
    <cellStyle name="Normal" xfId="0" builtinId="0"/>
    <cellStyle name="Normal 2" xfId="1"/>
    <cellStyle name="Normal 3" xfId="2"/>
    <cellStyle name="Normal 3 2" xfId="11"/>
    <cellStyle name="Normal 4" xfId="8"/>
    <cellStyle name="Normal 5" xfId="10"/>
    <cellStyle name="Normal 6" xfId="12"/>
    <cellStyle name="Normal 7" xfId="13"/>
    <cellStyle name="Normal_Hoja1" xfId="3"/>
    <cellStyle name="Normal_Hoja1 2" xfId="9"/>
    <cellStyle name="Normal_Hoja1_1" xfId="4"/>
    <cellStyle name="Normal_Hoja1_Valoración general" xfId="5"/>
    <cellStyle name="Porcentaje" xfId="6" builtinId="5"/>
    <cellStyle name="Porcentual 2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gif"/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428625</xdr:colOff>
      <xdr:row>0</xdr:row>
      <xdr:rowOff>152400</xdr:rowOff>
    </xdr:from>
    <xdr:to>
      <xdr:col>1</xdr:col>
      <xdr:colOff>419100</xdr:colOff>
      <xdr:row>4</xdr:row>
      <xdr:rowOff>145007</xdr:rowOff>
    </xdr:to>
    <xdr:pic>
      <xdr:nvPicPr>
        <xdr:cNvPr id="2" name="1 Imagen" descr="Logo UC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8625" y="152400"/>
          <a:ext cx="752475" cy="754607"/>
        </a:xfrm>
        <a:prstGeom prst="rect">
          <a:avLst/>
        </a:prstGeom>
      </xdr:spPr>
    </xdr:pic>
    <xdr:clientData/>
  </xdr:twoCellAnchor>
  <xdr:twoCellAnchor editAs="oneCell">
    <xdr:from>
      <xdr:col>9</xdr:col>
      <xdr:colOff>190500</xdr:colOff>
      <xdr:row>1</xdr:row>
      <xdr:rowOff>19051</xdr:rowOff>
    </xdr:from>
    <xdr:to>
      <xdr:col>10</xdr:col>
      <xdr:colOff>371475</xdr:colOff>
      <xdr:row>4</xdr:row>
      <xdr:rowOff>119063</xdr:rowOff>
    </xdr:to>
    <xdr:pic>
      <xdr:nvPicPr>
        <xdr:cNvPr id="3" name="2 Imagen" descr="Calidad transparente.gif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048500" y="209551"/>
          <a:ext cx="942975" cy="6715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9"/>
  <sheetViews>
    <sheetView tabSelected="1" zoomScaleNormal="100" workbookViewId="0">
      <selection activeCell="B17" sqref="B17"/>
    </sheetView>
  </sheetViews>
  <sheetFormatPr baseColWidth="10" defaultRowHeight="12.75" x14ac:dyDescent="0.2"/>
  <sheetData>
    <row r="1" spans="1:10" ht="15" x14ac:dyDescent="0.25">
      <c r="A1" s="37"/>
      <c r="B1" s="37"/>
      <c r="C1" s="37"/>
      <c r="D1" s="37"/>
      <c r="E1" s="37"/>
      <c r="F1" s="37"/>
      <c r="G1" s="37"/>
      <c r="H1" s="37"/>
      <c r="I1" s="37"/>
      <c r="J1" s="37"/>
    </row>
    <row r="2" spans="1:10" ht="15" x14ac:dyDescent="0.25">
      <c r="A2" s="37"/>
      <c r="B2" s="37"/>
      <c r="C2" s="57" t="s">
        <v>74</v>
      </c>
      <c r="D2" s="57"/>
      <c r="E2" s="57"/>
      <c r="F2" s="57"/>
      <c r="G2" s="57"/>
      <c r="H2" s="57"/>
      <c r="I2" s="57"/>
      <c r="J2" s="37"/>
    </row>
    <row r="3" spans="1:10" ht="15" x14ac:dyDescent="0.25">
      <c r="A3" s="37"/>
      <c r="B3" s="37"/>
      <c r="C3" s="57" t="s">
        <v>62</v>
      </c>
      <c r="D3" s="57"/>
      <c r="E3" s="57"/>
      <c r="F3" s="57"/>
      <c r="G3" s="57"/>
      <c r="H3" s="57"/>
      <c r="I3" s="57"/>
      <c r="J3" s="37"/>
    </row>
    <row r="4" spans="1:10" ht="15" x14ac:dyDescent="0.25">
      <c r="A4" s="37"/>
      <c r="B4" s="37"/>
      <c r="C4" s="37"/>
      <c r="D4" s="37"/>
      <c r="E4" s="37"/>
      <c r="F4" s="37"/>
      <c r="G4" s="37"/>
      <c r="H4" s="37"/>
      <c r="I4" s="37"/>
      <c r="J4" s="37"/>
    </row>
    <row r="5" spans="1:10" ht="15" x14ac:dyDescent="0.25">
      <c r="A5" s="37"/>
      <c r="B5" s="37"/>
      <c r="C5" s="37"/>
      <c r="D5" s="37"/>
      <c r="E5" s="37"/>
      <c r="F5" s="37"/>
      <c r="G5" s="37"/>
      <c r="H5" s="37"/>
      <c r="I5" s="37"/>
      <c r="J5" s="37"/>
    </row>
    <row r="6" spans="1:10" ht="15" x14ac:dyDescent="0.25">
      <c r="A6" s="37"/>
      <c r="B6" s="37"/>
      <c r="C6" s="37"/>
      <c r="D6" s="37"/>
      <c r="E6" s="37"/>
      <c r="F6" s="37"/>
      <c r="G6" s="37"/>
      <c r="H6" s="37"/>
      <c r="I6" s="37"/>
      <c r="J6" s="37"/>
    </row>
    <row r="7" spans="1:10" ht="15" x14ac:dyDescent="0.25">
      <c r="A7" s="37"/>
      <c r="B7" s="37"/>
      <c r="C7" s="37"/>
      <c r="D7" s="37"/>
      <c r="E7" s="37"/>
      <c r="F7" s="37"/>
      <c r="G7" s="37"/>
      <c r="H7" s="37"/>
      <c r="I7" s="37"/>
      <c r="J7" s="37"/>
    </row>
    <row r="8" spans="1:10" ht="15" x14ac:dyDescent="0.25">
      <c r="A8" s="37"/>
      <c r="B8" s="37"/>
      <c r="C8" s="37"/>
      <c r="D8" s="37"/>
      <c r="E8" s="37"/>
      <c r="F8" s="37"/>
      <c r="G8" s="37"/>
      <c r="H8" s="37"/>
      <c r="I8" s="37"/>
      <c r="J8" s="37"/>
    </row>
    <row r="9" spans="1:10" ht="15.75" thickBot="1" x14ac:dyDescent="0.3">
      <c r="A9" s="37"/>
      <c r="B9" s="37"/>
      <c r="C9" s="37"/>
      <c r="D9" s="37"/>
      <c r="E9" s="37"/>
      <c r="F9" s="37"/>
      <c r="G9" s="37"/>
      <c r="H9" s="37"/>
      <c r="I9" s="37"/>
      <c r="J9" s="37"/>
    </row>
    <row r="10" spans="1:10" ht="15" x14ac:dyDescent="0.25">
      <c r="A10" s="37"/>
      <c r="B10" s="58" t="s">
        <v>63</v>
      </c>
      <c r="C10" s="59"/>
      <c r="D10" s="59"/>
      <c r="E10" s="59"/>
      <c r="F10" s="59"/>
      <c r="G10" s="59"/>
      <c r="H10" s="59"/>
      <c r="I10" s="59"/>
      <c r="J10" s="60"/>
    </row>
    <row r="11" spans="1:10" ht="15" x14ac:dyDescent="0.25">
      <c r="A11" s="37"/>
      <c r="B11" s="61"/>
      <c r="C11" s="62"/>
      <c r="D11" s="62"/>
      <c r="E11" s="62"/>
      <c r="F11" s="62"/>
      <c r="G11" s="62"/>
      <c r="H11" s="62"/>
      <c r="I11" s="62"/>
      <c r="J11" s="63"/>
    </row>
    <row r="12" spans="1:10" ht="15.75" thickBot="1" x14ac:dyDescent="0.3">
      <c r="A12" s="37"/>
      <c r="B12" s="64"/>
      <c r="C12" s="65"/>
      <c r="D12" s="65"/>
      <c r="E12" s="65"/>
      <c r="F12" s="65"/>
      <c r="G12" s="65"/>
      <c r="H12" s="65"/>
      <c r="I12" s="65"/>
      <c r="J12" s="66"/>
    </row>
    <row r="13" spans="1:10" ht="15" x14ac:dyDescent="0.25">
      <c r="A13" s="37"/>
      <c r="B13" s="37"/>
      <c r="C13" s="37"/>
      <c r="D13" s="37"/>
      <c r="E13" s="37"/>
      <c r="F13" s="37"/>
      <c r="G13" s="37"/>
      <c r="H13" s="37"/>
      <c r="I13" s="37"/>
      <c r="J13" s="37"/>
    </row>
    <row r="14" spans="1:10" ht="15.75" x14ac:dyDescent="0.25">
      <c r="A14" s="37"/>
      <c r="B14" s="56" t="s">
        <v>64</v>
      </c>
      <c r="C14" s="56"/>
      <c r="D14" s="56"/>
      <c r="E14" s="56"/>
      <c r="F14" s="56"/>
      <c r="G14" s="56"/>
      <c r="H14" s="56"/>
      <c r="I14" s="56"/>
      <c r="J14" s="56"/>
    </row>
    <row r="15" spans="1:10" ht="15.75" x14ac:dyDescent="0.25">
      <c r="A15" s="37"/>
      <c r="B15" s="67" t="s">
        <v>65</v>
      </c>
      <c r="C15" s="67"/>
      <c r="D15" s="67"/>
      <c r="E15" s="67"/>
      <c r="F15" s="67"/>
      <c r="G15" s="67"/>
      <c r="H15" s="67"/>
      <c r="I15" s="67"/>
      <c r="J15" s="67"/>
    </row>
    <row r="16" spans="1:10" ht="15.75" x14ac:dyDescent="0.25">
      <c r="A16" s="37"/>
      <c r="B16" s="56" t="s">
        <v>98</v>
      </c>
      <c r="C16" s="56"/>
      <c r="D16" s="56"/>
      <c r="E16" s="56"/>
      <c r="F16" s="56"/>
      <c r="G16" s="56"/>
      <c r="H16" s="56"/>
      <c r="I16" s="56"/>
      <c r="J16" s="56"/>
    </row>
    <row r="17" spans="1:10" ht="15" x14ac:dyDescent="0.25">
      <c r="A17" s="37"/>
      <c r="B17" s="37"/>
      <c r="C17" s="37"/>
      <c r="D17" s="37"/>
      <c r="E17" s="37"/>
      <c r="F17" s="37"/>
      <c r="G17" s="37"/>
      <c r="H17" s="37"/>
      <c r="I17" s="37"/>
      <c r="J17" s="37"/>
    </row>
    <row r="18" spans="1:10" ht="15" x14ac:dyDescent="0.25">
      <c r="A18" s="37"/>
      <c r="B18" s="37"/>
      <c r="C18" s="37"/>
      <c r="D18" s="37"/>
      <c r="E18" s="37"/>
      <c r="F18" s="37"/>
      <c r="G18" s="37"/>
      <c r="H18" s="37"/>
      <c r="I18" s="37"/>
      <c r="J18" s="37"/>
    </row>
    <row r="19" spans="1:10" ht="15" x14ac:dyDescent="0.25">
      <c r="A19" s="37"/>
      <c r="B19" s="37"/>
      <c r="C19" s="37"/>
      <c r="D19" s="37"/>
      <c r="E19" s="37"/>
      <c r="F19" s="37"/>
      <c r="G19" s="37"/>
      <c r="H19" s="37"/>
      <c r="I19" s="37"/>
      <c r="J19" s="37"/>
    </row>
  </sheetData>
  <mergeCells count="6">
    <mergeCell ref="B16:J16"/>
    <mergeCell ref="C2:I2"/>
    <mergeCell ref="C3:I3"/>
    <mergeCell ref="B10:J12"/>
    <mergeCell ref="B14:J14"/>
    <mergeCell ref="B15:J15"/>
  </mergeCells>
  <pageMargins left="0.7" right="0.7" top="0.75" bottom="0.75" header="0.3" footer="0.3"/>
  <pageSetup paperSize="9" scale="71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2"/>
  <sheetViews>
    <sheetView view="pageLayout" topLeftCell="A10" zoomScaleNormal="100" workbookViewId="0">
      <selection activeCell="C11" sqref="C11:I11"/>
    </sheetView>
  </sheetViews>
  <sheetFormatPr baseColWidth="10" defaultRowHeight="12.75" x14ac:dyDescent="0.2"/>
  <cols>
    <col min="1" max="1" width="7" style="2" customWidth="1"/>
    <col min="2" max="2" width="11.85546875" style="2" customWidth="1"/>
    <col min="3" max="3" width="6.140625" style="2" customWidth="1"/>
    <col min="4" max="4" width="27.5703125" style="2" customWidth="1"/>
    <col min="5" max="5" width="7.42578125" style="2" customWidth="1"/>
    <col min="6" max="6" width="16.5703125" style="2" customWidth="1"/>
    <col min="7" max="7" width="6.140625" style="2" customWidth="1"/>
    <col min="8" max="8" width="35.42578125" style="2" customWidth="1"/>
    <col min="9" max="16384" width="11.42578125" style="2"/>
  </cols>
  <sheetData>
    <row r="1" spans="1:9" ht="30.75" customHeight="1" x14ac:dyDescent="0.2">
      <c r="A1" s="1"/>
      <c r="B1" s="1"/>
      <c r="C1" s="73" t="s">
        <v>27</v>
      </c>
      <c r="D1" s="73"/>
      <c r="E1" s="73"/>
      <c r="F1" s="73"/>
      <c r="G1" s="73"/>
      <c r="H1" s="73"/>
      <c r="I1" s="73"/>
    </row>
    <row r="2" spans="1:9" ht="25.5" customHeight="1" x14ac:dyDescent="0.2">
      <c r="A2" s="42"/>
      <c r="B2" s="43"/>
      <c r="C2" s="74" t="s">
        <v>75</v>
      </c>
      <c r="D2" s="75"/>
      <c r="E2" s="75"/>
      <c r="F2" s="75"/>
      <c r="G2" s="75"/>
      <c r="H2" s="75"/>
      <c r="I2" s="76"/>
    </row>
    <row r="3" spans="1:9" ht="25.5" customHeight="1" x14ac:dyDescent="0.2">
      <c r="A3" s="42"/>
      <c r="B3" s="44">
        <v>1</v>
      </c>
      <c r="C3" s="68" t="s">
        <v>76</v>
      </c>
      <c r="D3" s="69"/>
      <c r="E3" s="69"/>
      <c r="F3" s="69"/>
      <c r="G3" s="69"/>
      <c r="H3" s="69"/>
      <c r="I3" s="70"/>
    </row>
    <row r="4" spans="1:9" ht="25.5" customHeight="1" x14ac:dyDescent="0.2">
      <c r="A4" s="42"/>
      <c r="B4" s="44">
        <v>2</v>
      </c>
      <c r="C4" s="68" t="s">
        <v>77</v>
      </c>
      <c r="D4" s="69"/>
      <c r="E4" s="69"/>
      <c r="F4" s="69"/>
      <c r="G4" s="69"/>
      <c r="H4" s="69"/>
      <c r="I4" s="70"/>
    </row>
    <row r="5" spans="1:9" ht="24" customHeight="1" x14ac:dyDescent="0.2">
      <c r="A5" s="42"/>
      <c r="B5" s="44">
        <v>3</v>
      </c>
      <c r="C5" s="68" t="s">
        <v>78</v>
      </c>
      <c r="D5" s="69"/>
      <c r="E5" s="69"/>
      <c r="F5" s="69"/>
      <c r="G5" s="69"/>
      <c r="H5" s="69"/>
      <c r="I5" s="70"/>
    </row>
    <row r="6" spans="1:9" ht="24.75" customHeight="1" x14ac:dyDescent="0.2">
      <c r="A6" s="42"/>
      <c r="B6" s="44">
        <v>4</v>
      </c>
      <c r="C6" s="68" t="s">
        <v>79</v>
      </c>
      <c r="D6" s="69"/>
      <c r="E6" s="69"/>
      <c r="F6" s="69"/>
      <c r="G6" s="69"/>
      <c r="H6" s="69"/>
      <c r="I6" s="70"/>
    </row>
    <row r="7" spans="1:9" ht="24.75" customHeight="1" x14ac:dyDescent="0.2">
      <c r="A7" s="42"/>
      <c r="B7" s="44">
        <v>5</v>
      </c>
      <c r="C7" s="68" t="s">
        <v>80</v>
      </c>
      <c r="D7" s="69"/>
      <c r="E7" s="69"/>
      <c r="F7" s="69"/>
      <c r="G7" s="69"/>
      <c r="H7" s="69"/>
      <c r="I7" s="70"/>
    </row>
    <row r="8" spans="1:9" ht="23.25" customHeight="1" x14ac:dyDescent="0.2">
      <c r="A8" s="42"/>
      <c r="B8" s="44">
        <v>6</v>
      </c>
      <c r="C8" s="68" t="s">
        <v>81</v>
      </c>
      <c r="D8" s="69"/>
      <c r="E8" s="69"/>
      <c r="F8" s="69"/>
      <c r="G8" s="69"/>
      <c r="H8" s="69"/>
      <c r="I8" s="70"/>
    </row>
    <row r="9" spans="1:9" ht="25.5" customHeight="1" x14ac:dyDescent="0.2">
      <c r="A9" s="42"/>
      <c r="B9" s="43"/>
      <c r="C9" s="77"/>
      <c r="D9" s="72"/>
      <c r="E9" s="72"/>
      <c r="F9" s="72"/>
      <c r="G9" s="72"/>
      <c r="H9" s="72"/>
      <c r="I9" s="78"/>
    </row>
    <row r="10" spans="1:9" ht="26.25" customHeight="1" x14ac:dyDescent="0.2">
      <c r="A10" s="42"/>
      <c r="B10" s="43"/>
      <c r="C10" s="79" t="s">
        <v>63</v>
      </c>
      <c r="D10" s="80"/>
      <c r="E10" s="80"/>
      <c r="F10" s="80"/>
      <c r="G10" s="80"/>
      <c r="H10" s="80"/>
      <c r="I10" s="81"/>
    </row>
    <row r="11" spans="1:9" ht="25.5" customHeight="1" x14ac:dyDescent="0.2">
      <c r="A11" s="42"/>
      <c r="B11" s="43"/>
      <c r="C11" s="71" t="s">
        <v>88</v>
      </c>
      <c r="D11" s="72"/>
      <c r="E11" s="72"/>
      <c r="F11" s="72"/>
      <c r="G11" s="72"/>
      <c r="H11" s="72"/>
      <c r="I11" s="72"/>
    </row>
    <row r="12" spans="1:9" ht="24.75" customHeight="1" x14ac:dyDescent="0.2">
      <c r="A12" s="42"/>
      <c r="B12" s="44">
        <v>1</v>
      </c>
      <c r="C12" s="68" t="s">
        <v>82</v>
      </c>
      <c r="D12" s="69"/>
      <c r="E12" s="69"/>
      <c r="F12" s="69"/>
      <c r="G12" s="69"/>
      <c r="H12" s="69"/>
      <c r="I12" s="70"/>
    </row>
    <row r="13" spans="1:9" ht="25.5" customHeight="1" x14ac:dyDescent="0.2">
      <c r="A13" s="42"/>
      <c r="B13" s="44">
        <v>2</v>
      </c>
      <c r="C13" s="68" t="s">
        <v>83</v>
      </c>
      <c r="D13" s="69"/>
      <c r="E13" s="69"/>
      <c r="F13" s="69"/>
      <c r="G13" s="69"/>
      <c r="H13" s="69"/>
      <c r="I13" s="70"/>
    </row>
    <row r="14" spans="1:9" ht="25.5" customHeight="1" x14ac:dyDescent="0.2">
      <c r="A14" s="42"/>
      <c r="B14" s="44">
        <v>3</v>
      </c>
      <c r="C14" s="68" t="s">
        <v>84</v>
      </c>
      <c r="D14" s="69"/>
      <c r="E14" s="69"/>
      <c r="F14" s="69"/>
      <c r="G14" s="69"/>
      <c r="H14" s="69"/>
      <c r="I14" s="70"/>
    </row>
    <row r="15" spans="1:9" ht="26.25" customHeight="1" x14ac:dyDescent="0.2">
      <c r="A15" s="42"/>
      <c r="B15" s="44">
        <v>4</v>
      </c>
      <c r="C15" s="68" t="s">
        <v>85</v>
      </c>
      <c r="D15" s="69"/>
      <c r="E15" s="69"/>
      <c r="F15" s="69"/>
      <c r="G15" s="69"/>
      <c r="H15" s="69"/>
      <c r="I15" s="70"/>
    </row>
    <row r="16" spans="1:9" ht="25.5" customHeight="1" x14ac:dyDescent="0.2">
      <c r="A16" s="42"/>
      <c r="B16" s="44">
        <v>5</v>
      </c>
      <c r="C16" s="68" t="s">
        <v>86</v>
      </c>
      <c r="D16" s="69"/>
      <c r="E16" s="69"/>
      <c r="F16" s="69"/>
      <c r="G16" s="69"/>
      <c r="H16" s="69"/>
      <c r="I16" s="70"/>
    </row>
    <row r="17" spans="1:9" ht="25.5" customHeight="1" x14ac:dyDescent="0.2">
      <c r="A17" s="42"/>
      <c r="B17" s="44">
        <v>6</v>
      </c>
      <c r="C17" s="68" t="s">
        <v>87</v>
      </c>
      <c r="D17" s="69"/>
      <c r="E17" s="69"/>
      <c r="F17" s="69"/>
      <c r="G17" s="69"/>
      <c r="H17" s="69"/>
      <c r="I17" s="70"/>
    </row>
    <row r="18" spans="1:9" ht="25.5" customHeight="1" x14ac:dyDescent="0.2">
      <c r="A18" s="42"/>
      <c r="B18" s="43"/>
      <c r="C18" s="85"/>
      <c r="D18" s="86"/>
      <c r="E18" s="86"/>
      <c r="F18" s="86"/>
      <c r="G18" s="86"/>
      <c r="H18" s="86"/>
      <c r="I18" s="87"/>
    </row>
    <row r="19" spans="1:9" ht="18.75" customHeight="1" x14ac:dyDescent="0.2">
      <c r="A19" s="84"/>
      <c r="B19" s="84"/>
      <c r="C19" s="84"/>
      <c r="D19" s="84"/>
      <c r="E19" s="84"/>
      <c r="F19" s="84"/>
      <c r="G19" s="84"/>
      <c r="H19" s="84"/>
      <c r="I19" s="84"/>
    </row>
    <row r="20" spans="1:9" ht="25.5" x14ac:dyDescent="0.2">
      <c r="A20" s="82" t="s">
        <v>28</v>
      </c>
      <c r="B20" s="83"/>
      <c r="C20" s="4">
        <v>0</v>
      </c>
      <c r="D20" s="5" t="s">
        <v>1</v>
      </c>
      <c r="E20" s="4">
        <v>2</v>
      </c>
      <c r="F20" s="5" t="s">
        <v>0</v>
      </c>
      <c r="G20" s="4">
        <v>4</v>
      </c>
      <c r="H20" s="5" t="s">
        <v>4</v>
      </c>
      <c r="I20" s="3"/>
    </row>
    <row r="21" spans="1:9" ht="25.5" x14ac:dyDescent="0.2">
      <c r="A21" s="6"/>
      <c r="B21" s="6"/>
      <c r="C21" s="4">
        <v>1</v>
      </c>
      <c r="D21" s="5" t="s">
        <v>2</v>
      </c>
      <c r="E21" s="4">
        <v>3</v>
      </c>
      <c r="F21" s="5" t="s">
        <v>3</v>
      </c>
      <c r="G21" s="4">
        <v>5</v>
      </c>
      <c r="H21" s="5" t="s">
        <v>5</v>
      </c>
      <c r="I21" s="3"/>
    </row>
    <row r="22" spans="1:9" x14ac:dyDescent="0.2">
      <c r="A22" s="3"/>
      <c r="B22" s="3"/>
      <c r="C22" s="3"/>
      <c r="D22" s="3"/>
      <c r="E22" s="3"/>
      <c r="F22" s="3"/>
      <c r="G22" s="3"/>
      <c r="H22" s="3"/>
      <c r="I22" s="3"/>
    </row>
  </sheetData>
  <mergeCells count="20">
    <mergeCell ref="C14:I14"/>
    <mergeCell ref="C15:I15"/>
    <mergeCell ref="A20:B20"/>
    <mergeCell ref="A19:I19"/>
    <mergeCell ref="C13:I13"/>
    <mergeCell ref="C18:I18"/>
    <mergeCell ref="C17:I17"/>
    <mergeCell ref="C16:I16"/>
    <mergeCell ref="C12:I12"/>
    <mergeCell ref="C11:I11"/>
    <mergeCell ref="C1:I1"/>
    <mergeCell ref="C2:I2"/>
    <mergeCell ref="C3:I3"/>
    <mergeCell ref="C4:I4"/>
    <mergeCell ref="C7:I7"/>
    <mergeCell ref="C5:I5"/>
    <mergeCell ref="C6:I6"/>
    <mergeCell ref="C9:I9"/>
    <mergeCell ref="C8:I8"/>
    <mergeCell ref="C10:I10"/>
  </mergeCells>
  <phoneticPr fontId="9" type="noConversion"/>
  <pageMargins left="0.74803149606299213" right="0.74803149606299213" top="1.1770833333333333" bottom="0.98425196850393704" header="0" footer="0"/>
  <pageSetup paperSize="9" scale="83" fitToWidth="0" orientation="landscape" r:id="rId1"/>
  <headerFooter alignWithMargins="0">
    <oddHeader>&amp;L&amp;G&amp;CVICERRECTORADO DE CALIDAD E
INNOVACIÓN EDUCATIVA&amp;R&amp;G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72"/>
  <sheetViews>
    <sheetView view="pageLayout" topLeftCell="C49" zoomScaleNormal="100" workbookViewId="0">
      <selection activeCell="A2" sqref="A2"/>
    </sheetView>
  </sheetViews>
  <sheetFormatPr baseColWidth="10" defaultRowHeight="12" x14ac:dyDescent="0.2"/>
  <cols>
    <col min="1" max="1" width="31.140625" style="9" customWidth="1"/>
    <col min="2" max="2" width="11.42578125" style="13" customWidth="1"/>
    <col min="3" max="3" width="11.7109375" style="13" customWidth="1"/>
    <col min="4" max="4" width="11.42578125" style="13" customWidth="1"/>
    <col min="5" max="5" width="13.28515625" style="13" customWidth="1"/>
    <col min="6" max="6" width="11.42578125" style="13" customWidth="1"/>
    <col min="7" max="7" width="13.28515625" style="13" customWidth="1"/>
    <col min="8" max="13" width="7.85546875" style="9" customWidth="1"/>
    <col min="14" max="15" width="7.140625" style="9" customWidth="1"/>
    <col min="16" max="19" width="7.42578125" style="9" customWidth="1"/>
    <col min="20" max="20" width="11.5703125" style="9" customWidth="1"/>
    <col min="21" max="22" width="11.28515625" style="9" customWidth="1"/>
    <col min="23" max="23" width="5.28515625" style="13" customWidth="1"/>
    <col min="24" max="24" width="8.28515625" style="9" customWidth="1"/>
    <col min="25" max="25" width="4.5703125" style="9" customWidth="1"/>
    <col min="26" max="26" width="7.5703125" style="9" customWidth="1"/>
    <col min="27" max="27" width="5.28515625" style="9" customWidth="1"/>
    <col min="28" max="28" width="9.28515625" style="9" customWidth="1"/>
    <col min="29" max="16384" width="11.42578125" style="9"/>
  </cols>
  <sheetData>
    <row r="1" spans="1:29" s="12" customFormat="1" ht="12.75" customHeight="1" x14ac:dyDescent="0.2">
      <c r="B1" s="10"/>
      <c r="C1" s="10"/>
      <c r="D1" s="10"/>
      <c r="E1" s="3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88" t="s">
        <v>94</v>
      </c>
      <c r="X1" s="88"/>
      <c r="Y1" s="88"/>
      <c r="Z1" s="88"/>
      <c r="AA1" s="88"/>
      <c r="AB1" s="88"/>
    </row>
    <row r="2" spans="1:29" s="12" customFormat="1" ht="48" x14ac:dyDescent="0.2">
      <c r="A2" s="32" t="s">
        <v>6</v>
      </c>
      <c r="B2" s="32" t="s">
        <v>91</v>
      </c>
      <c r="C2" s="33" t="s">
        <v>92</v>
      </c>
      <c r="D2" s="34" t="s">
        <v>93</v>
      </c>
      <c r="E2" s="33" t="s">
        <v>10</v>
      </c>
      <c r="F2" s="33" t="s">
        <v>21</v>
      </c>
      <c r="G2" s="34" t="s">
        <v>11</v>
      </c>
      <c r="H2" s="35" t="s">
        <v>12</v>
      </c>
      <c r="I2" s="35" t="s">
        <v>67</v>
      </c>
      <c r="J2" s="35" t="s">
        <v>13</v>
      </c>
      <c r="K2" s="35" t="s">
        <v>68</v>
      </c>
      <c r="L2" s="35" t="s">
        <v>14</v>
      </c>
      <c r="M2" s="35" t="s">
        <v>69</v>
      </c>
      <c r="N2" s="35" t="s">
        <v>15</v>
      </c>
      <c r="O2" s="35" t="s">
        <v>70</v>
      </c>
      <c r="P2" s="35" t="s">
        <v>16</v>
      </c>
      <c r="Q2" s="35" t="s">
        <v>71</v>
      </c>
      <c r="R2" s="35" t="s">
        <v>17</v>
      </c>
      <c r="S2" s="35" t="s">
        <v>72</v>
      </c>
      <c r="T2" s="36" t="s">
        <v>99</v>
      </c>
      <c r="U2" s="36" t="s">
        <v>96</v>
      </c>
      <c r="V2" s="36" t="s">
        <v>90</v>
      </c>
      <c r="W2" s="89" t="s">
        <v>18</v>
      </c>
      <c r="X2" s="90"/>
      <c r="Y2" s="89" t="s">
        <v>19</v>
      </c>
      <c r="Z2" s="90"/>
      <c r="AA2" s="89" t="s">
        <v>20</v>
      </c>
      <c r="AB2" s="90"/>
    </row>
    <row r="3" spans="1:29" ht="24" x14ac:dyDescent="0.2">
      <c r="A3" s="14" t="s">
        <v>29</v>
      </c>
      <c r="B3" s="13">
        <v>53</v>
      </c>
      <c r="C3" s="13">
        <v>50</v>
      </c>
      <c r="D3" s="7">
        <f>C3/B3</f>
        <v>0.94339622641509435</v>
      </c>
      <c r="E3" s="18">
        <v>8549</v>
      </c>
      <c r="F3" s="18">
        <v>1518</v>
      </c>
      <c r="G3" s="8">
        <f t="shared" ref="G3:G34" si="0">F3/E3</f>
        <v>0.17756462744180607</v>
      </c>
      <c r="H3" s="21">
        <v>3.476984656437625</v>
      </c>
      <c r="I3" s="21">
        <v>1.5087541546688021</v>
      </c>
      <c r="J3" s="21">
        <v>3.5858383433533736</v>
      </c>
      <c r="K3" s="21">
        <v>1.43933004247666</v>
      </c>
      <c r="L3" s="21">
        <v>3.3411528150134049</v>
      </c>
      <c r="M3" s="21">
        <v>1.5828035508517739</v>
      </c>
      <c r="N3" s="21">
        <v>3.4533783783783782</v>
      </c>
      <c r="O3" s="21">
        <v>1.6659463842040867</v>
      </c>
      <c r="P3" s="21">
        <v>3.790436005625879</v>
      </c>
      <c r="Q3" s="21">
        <v>1.5702077500697056</v>
      </c>
      <c r="R3" s="21">
        <v>3.4540576794097921</v>
      </c>
      <c r="S3" s="21">
        <v>1.6281094052910043</v>
      </c>
      <c r="T3" s="21">
        <f>AVERAGE(H3,J3,L3,N3,P3,R3)</f>
        <v>3.5169746463697424</v>
      </c>
      <c r="U3" s="21">
        <v>3.4903325824430582</v>
      </c>
      <c r="V3" s="21">
        <v>3.3533608580207872</v>
      </c>
      <c r="W3" s="13">
        <v>2</v>
      </c>
      <c r="X3" s="16">
        <f>W3/C3</f>
        <v>0.04</v>
      </c>
      <c r="Y3" s="13">
        <v>17</v>
      </c>
      <c r="Z3" s="8">
        <f>Y3/C3</f>
        <v>0.34</v>
      </c>
      <c r="AA3" s="13">
        <v>31</v>
      </c>
      <c r="AB3" s="8">
        <f>AA3/C3</f>
        <v>0.62</v>
      </c>
      <c r="AC3" s="46"/>
    </row>
    <row r="4" spans="1:29" x14ac:dyDescent="0.2">
      <c r="A4" s="14" t="s">
        <v>100</v>
      </c>
      <c r="B4" s="13">
        <v>23</v>
      </c>
      <c r="C4" s="13">
        <v>12</v>
      </c>
      <c r="D4" s="7">
        <f t="shared" ref="D4:D34" si="1">C4/B4</f>
        <v>0.52173913043478259</v>
      </c>
      <c r="E4" s="18">
        <v>89</v>
      </c>
      <c r="F4" s="18">
        <v>51</v>
      </c>
      <c r="G4" s="8">
        <f t="shared" si="0"/>
        <v>0.5730337078651685</v>
      </c>
      <c r="H4" s="21">
        <v>4</v>
      </c>
      <c r="I4" s="21">
        <v>0.87518994898736735</v>
      </c>
      <c r="J4" s="21">
        <v>3.9423076923076925</v>
      </c>
      <c r="K4" s="21">
        <v>1.194980704388668</v>
      </c>
      <c r="L4" s="21">
        <v>4.4038461538461542</v>
      </c>
      <c r="M4" s="21">
        <v>0.63430107852675932</v>
      </c>
      <c r="N4" s="21">
        <v>4.3725490196078427</v>
      </c>
      <c r="O4" s="21">
        <v>0.93724669780640935</v>
      </c>
      <c r="P4" s="21">
        <v>4.7058823529411766</v>
      </c>
      <c r="Q4" s="21">
        <v>0.60972510681646641</v>
      </c>
      <c r="R4" s="21">
        <v>4.215686274509804</v>
      </c>
      <c r="S4" s="21">
        <v>0.80780506287584197</v>
      </c>
      <c r="T4" s="21">
        <f t="shared" ref="T4:T42" si="2">AVERAGE(H4,J4,L4,N4,P4,R4)</f>
        <v>4.2733785822021115</v>
      </c>
      <c r="U4" s="21"/>
      <c r="V4" s="21"/>
      <c r="W4" s="13">
        <v>0</v>
      </c>
      <c r="X4" s="16">
        <f t="shared" ref="X4:X42" si="3">W4/C4</f>
        <v>0</v>
      </c>
      <c r="Y4" s="13">
        <v>1</v>
      </c>
      <c r="Z4" s="8">
        <f t="shared" ref="Z4:Z34" si="4">Y4/C4</f>
        <v>8.3333333333333329E-2</v>
      </c>
      <c r="AA4" s="13">
        <v>11</v>
      </c>
      <c r="AB4" s="8">
        <f t="shared" ref="AB4:AB34" si="5">AA4/C4</f>
        <v>0.91666666666666663</v>
      </c>
      <c r="AC4" s="46"/>
    </row>
    <row r="5" spans="1:29" x14ac:dyDescent="0.2">
      <c r="A5" s="14" t="s">
        <v>30</v>
      </c>
      <c r="B5" s="13">
        <v>48</v>
      </c>
      <c r="C5" s="13">
        <v>47</v>
      </c>
      <c r="D5" s="7">
        <f t="shared" si="1"/>
        <v>0.97916666666666663</v>
      </c>
      <c r="E5" s="18">
        <v>5905</v>
      </c>
      <c r="F5" s="18">
        <v>1253</v>
      </c>
      <c r="G5" s="8">
        <f t="shared" si="0"/>
        <v>0.2121930567315834</v>
      </c>
      <c r="H5" s="21">
        <v>3.3346938775510204</v>
      </c>
      <c r="I5" s="21">
        <v>1.5725316559580804</v>
      </c>
      <c r="J5" s="21">
        <v>3.2728006456820018</v>
      </c>
      <c r="K5" s="21">
        <v>1.6385386387159173</v>
      </c>
      <c r="L5" s="21">
        <v>3.1399511798209927</v>
      </c>
      <c r="M5" s="21">
        <v>1.6736919140098083</v>
      </c>
      <c r="N5" s="21">
        <v>3.2285714285714286</v>
      </c>
      <c r="O5" s="21">
        <v>1.7610528639261469</v>
      </c>
      <c r="P5" s="21">
        <v>3.6910499139414803</v>
      </c>
      <c r="Q5" s="21">
        <v>1.661253980643576</v>
      </c>
      <c r="R5" s="21">
        <v>3.081168831168831</v>
      </c>
      <c r="S5" s="21">
        <v>1.7643189559881374</v>
      </c>
      <c r="T5" s="21">
        <f t="shared" si="2"/>
        <v>3.291372646122626</v>
      </c>
      <c r="U5" s="21">
        <v>3.5207050048346447</v>
      </c>
      <c r="V5" s="21">
        <v>3.3568874756389757</v>
      </c>
      <c r="W5" s="13">
        <v>4</v>
      </c>
      <c r="X5" s="16">
        <f t="shared" si="3"/>
        <v>8.5106382978723402E-2</v>
      </c>
      <c r="Y5" s="13">
        <v>21</v>
      </c>
      <c r="Z5" s="8">
        <f t="shared" si="4"/>
        <v>0.44680851063829785</v>
      </c>
      <c r="AA5" s="13">
        <v>22</v>
      </c>
      <c r="AB5" s="8">
        <f t="shared" si="5"/>
        <v>0.46808510638297873</v>
      </c>
      <c r="AC5" s="46"/>
    </row>
    <row r="6" spans="1:29" x14ac:dyDescent="0.2">
      <c r="A6" s="14" t="s">
        <v>31</v>
      </c>
      <c r="B6" s="13">
        <v>68</v>
      </c>
      <c r="C6" s="13">
        <v>57</v>
      </c>
      <c r="D6" s="7">
        <f t="shared" si="1"/>
        <v>0.83823529411764708</v>
      </c>
      <c r="E6" s="18">
        <v>4113</v>
      </c>
      <c r="F6" s="18">
        <v>695</v>
      </c>
      <c r="G6" s="8">
        <f t="shared" si="0"/>
        <v>0.16897641624118648</v>
      </c>
      <c r="H6" s="21">
        <v>3.4527220630372493</v>
      </c>
      <c r="I6" s="21">
        <v>1.545549369104372</v>
      </c>
      <c r="J6" s="21">
        <v>3.5913669064748199</v>
      </c>
      <c r="K6" s="21">
        <v>1.4364281877882699</v>
      </c>
      <c r="L6" s="21">
        <v>3.3261494252873565</v>
      </c>
      <c r="M6" s="21">
        <v>1.6061769617063422</v>
      </c>
      <c r="N6" s="21">
        <v>3.7300884955752212</v>
      </c>
      <c r="O6" s="21">
        <v>1.5571848034507272</v>
      </c>
      <c r="P6" s="21">
        <v>4.0695915279878969</v>
      </c>
      <c r="Q6" s="21">
        <v>1.396314841261854</v>
      </c>
      <c r="R6" s="21">
        <v>3.4332855093256813</v>
      </c>
      <c r="S6" s="21">
        <v>1.6193636895041668</v>
      </c>
      <c r="T6" s="21">
        <f t="shared" si="2"/>
        <v>3.6005339879480371</v>
      </c>
      <c r="U6" s="21">
        <v>3.5839291409866618</v>
      </c>
      <c r="V6" s="21">
        <v>3.4425582520622822</v>
      </c>
      <c r="W6" s="13">
        <v>3</v>
      </c>
      <c r="X6" s="16">
        <f t="shared" si="3"/>
        <v>5.2631578947368418E-2</v>
      </c>
      <c r="Y6" s="13">
        <v>10</v>
      </c>
      <c r="Z6" s="8">
        <f t="shared" si="4"/>
        <v>0.17543859649122806</v>
      </c>
      <c r="AA6" s="13">
        <v>44</v>
      </c>
      <c r="AB6" s="8">
        <f t="shared" si="5"/>
        <v>0.77192982456140347</v>
      </c>
      <c r="AC6" s="46"/>
    </row>
    <row r="7" spans="1:29" x14ac:dyDescent="0.2">
      <c r="A7" s="14" t="s">
        <v>32</v>
      </c>
      <c r="B7" s="13">
        <v>26</v>
      </c>
      <c r="C7" s="13">
        <v>26</v>
      </c>
      <c r="D7" s="7">
        <f t="shared" si="1"/>
        <v>1</v>
      </c>
      <c r="E7" s="18">
        <v>1987</v>
      </c>
      <c r="F7" s="18">
        <v>815</v>
      </c>
      <c r="G7" s="8">
        <f t="shared" si="0"/>
        <v>0.41016607951685957</v>
      </c>
      <c r="H7" s="21">
        <v>3.7522012578616351</v>
      </c>
      <c r="I7" s="21">
        <v>1.2477605368936564</v>
      </c>
      <c r="J7" s="21">
        <v>3.7068322981366459</v>
      </c>
      <c r="K7" s="21">
        <v>1.2758824974166856</v>
      </c>
      <c r="L7" s="21">
        <v>3.5884615384615386</v>
      </c>
      <c r="M7" s="21">
        <v>1.3400592757213852</v>
      </c>
      <c r="N7" s="21">
        <v>3.7739898989898988</v>
      </c>
      <c r="O7" s="21">
        <v>1.4081863742509488</v>
      </c>
      <c r="P7" s="21">
        <v>3.8320209973753281</v>
      </c>
      <c r="Q7" s="21">
        <v>1.4780472821543604</v>
      </c>
      <c r="R7" s="21">
        <v>3.6598202824133503</v>
      </c>
      <c r="S7" s="21">
        <v>1.395389200776848</v>
      </c>
      <c r="T7" s="21">
        <f t="shared" si="2"/>
        <v>3.7188877122063992</v>
      </c>
      <c r="U7" s="21">
        <v>3.6203288285214259</v>
      </c>
      <c r="V7" s="21">
        <v>3.4739145715746136</v>
      </c>
      <c r="W7" s="13">
        <v>0</v>
      </c>
      <c r="X7" s="16">
        <f t="shared" si="3"/>
        <v>0</v>
      </c>
      <c r="Y7" s="13">
        <v>7</v>
      </c>
      <c r="Z7" s="8">
        <f t="shared" si="4"/>
        <v>0.26923076923076922</v>
      </c>
      <c r="AA7" s="13">
        <v>19</v>
      </c>
      <c r="AB7" s="8">
        <f t="shared" si="5"/>
        <v>0.73076923076923073</v>
      </c>
      <c r="AC7" s="46"/>
    </row>
    <row r="8" spans="1:29" x14ac:dyDescent="0.2">
      <c r="A8" s="14" t="s">
        <v>55</v>
      </c>
      <c r="B8" s="13">
        <v>50</v>
      </c>
      <c r="C8" s="13">
        <v>25</v>
      </c>
      <c r="D8" s="7">
        <f t="shared" si="1"/>
        <v>0.5</v>
      </c>
      <c r="E8" s="18">
        <v>173</v>
      </c>
      <c r="F8" s="18">
        <v>101</v>
      </c>
      <c r="G8" s="8">
        <f t="shared" si="0"/>
        <v>0.58381502890173409</v>
      </c>
      <c r="H8" s="21">
        <v>4</v>
      </c>
      <c r="I8" s="21">
        <v>1.3102162671355697</v>
      </c>
      <c r="J8" s="21">
        <v>3.9344262295081966</v>
      </c>
      <c r="K8" s="21">
        <v>1.4009306524093355</v>
      </c>
      <c r="L8" s="21">
        <v>4.041666666666667</v>
      </c>
      <c r="M8" s="21">
        <v>1.1767769209024401</v>
      </c>
      <c r="N8" s="21">
        <v>4.2118644067796609</v>
      </c>
      <c r="O8" s="21">
        <v>1.2933207434971039</v>
      </c>
      <c r="P8" s="21">
        <v>4.3478260869565215</v>
      </c>
      <c r="Q8" s="21">
        <v>1.1850196405276612</v>
      </c>
      <c r="R8" s="21">
        <v>4.068965517241379</v>
      </c>
      <c r="S8" s="21">
        <v>1.2969806939734034</v>
      </c>
      <c r="T8" s="21">
        <f t="shared" si="2"/>
        <v>4.1007914845254048</v>
      </c>
      <c r="U8" s="21">
        <v>3.9101266788766789</v>
      </c>
      <c r="V8" s="21">
        <v>4.3561675451919362</v>
      </c>
      <c r="W8" s="13">
        <v>1</v>
      </c>
      <c r="X8" s="16">
        <f t="shared" si="3"/>
        <v>0.04</v>
      </c>
      <c r="Y8" s="13">
        <v>5</v>
      </c>
      <c r="Z8" s="8">
        <f t="shared" si="4"/>
        <v>0.2</v>
      </c>
      <c r="AA8" s="13">
        <v>19</v>
      </c>
      <c r="AB8" s="8">
        <f t="shared" si="5"/>
        <v>0.76</v>
      </c>
      <c r="AC8" s="46"/>
    </row>
    <row r="9" spans="1:29" x14ac:dyDescent="0.2">
      <c r="A9" s="14" t="s">
        <v>22</v>
      </c>
      <c r="B9" s="13">
        <v>49</v>
      </c>
      <c r="C9" s="13">
        <v>41</v>
      </c>
      <c r="D9" s="7">
        <f t="shared" si="1"/>
        <v>0.83673469387755106</v>
      </c>
      <c r="E9" s="18">
        <v>1862</v>
      </c>
      <c r="F9" s="18">
        <v>647</v>
      </c>
      <c r="G9" s="8">
        <f t="shared" si="0"/>
        <v>0.34747583243823843</v>
      </c>
      <c r="H9" s="21">
        <v>3.672609400324149</v>
      </c>
      <c r="I9" s="21">
        <v>1.3129395360910456</v>
      </c>
      <c r="J9" s="21">
        <v>3.6671949286846277</v>
      </c>
      <c r="K9" s="21">
        <v>1.3801949109097686</v>
      </c>
      <c r="L9" s="21">
        <v>3.6022012578616351</v>
      </c>
      <c r="M9" s="21">
        <v>1.382885786892383</v>
      </c>
      <c r="N9" s="21">
        <v>3.9079159935379644</v>
      </c>
      <c r="O9" s="21">
        <v>1.3193550520801047</v>
      </c>
      <c r="P9" s="21">
        <v>4.2171156893819335</v>
      </c>
      <c r="Q9" s="21">
        <v>1.1840575587646647</v>
      </c>
      <c r="R9" s="21">
        <v>3.7068965517241379</v>
      </c>
      <c r="S9" s="21">
        <v>1.3941961189757535</v>
      </c>
      <c r="T9" s="21">
        <f t="shared" si="2"/>
        <v>3.7956556369190744</v>
      </c>
      <c r="U9" s="21">
        <v>3.5913401225564008</v>
      </c>
      <c r="V9" s="21">
        <v>3.3779072969381669</v>
      </c>
      <c r="W9" s="13">
        <v>0</v>
      </c>
      <c r="X9" s="16">
        <f t="shared" si="3"/>
        <v>0</v>
      </c>
      <c r="Y9" s="13">
        <v>9</v>
      </c>
      <c r="Z9" s="8">
        <f t="shared" si="4"/>
        <v>0.21951219512195122</v>
      </c>
      <c r="AA9" s="13">
        <v>32</v>
      </c>
      <c r="AB9" s="8">
        <f t="shared" si="5"/>
        <v>0.78048780487804881</v>
      </c>
      <c r="AC9" s="46"/>
    </row>
    <row r="10" spans="1:29" x14ac:dyDescent="0.2">
      <c r="A10" s="14" t="s">
        <v>51</v>
      </c>
      <c r="B10" s="13">
        <v>49</v>
      </c>
      <c r="C10" s="13">
        <v>43</v>
      </c>
      <c r="D10" s="7">
        <f t="shared" si="1"/>
        <v>0.87755102040816324</v>
      </c>
      <c r="E10" s="18">
        <v>3554</v>
      </c>
      <c r="F10" s="18">
        <v>1184</v>
      </c>
      <c r="G10" s="8">
        <f t="shared" si="0"/>
        <v>0.33314575126617896</v>
      </c>
      <c r="H10" s="21">
        <v>3.938152610441767</v>
      </c>
      <c r="I10" s="21">
        <v>1.0974384640967862</v>
      </c>
      <c r="J10" s="21">
        <v>3.7823293172690762</v>
      </c>
      <c r="K10" s="21">
        <v>1.2062308909170367</v>
      </c>
      <c r="L10" s="21">
        <v>3.6939935064935066</v>
      </c>
      <c r="M10" s="21">
        <v>1.2257843033607501</v>
      </c>
      <c r="N10" s="21">
        <v>3.9301765650080256</v>
      </c>
      <c r="O10" s="21">
        <v>1.182511574327386</v>
      </c>
      <c r="P10" s="21">
        <v>3.9406575781876505</v>
      </c>
      <c r="Q10" s="21">
        <v>1.2295220400052436</v>
      </c>
      <c r="R10" s="21">
        <v>3.8926829268292682</v>
      </c>
      <c r="S10" s="21">
        <v>1.1579260051112181</v>
      </c>
      <c r="T10" s="21">
        <f t="shared" si="2"/>
        <v>3.8629987507048824</v>
      </c>
      <c r="U10" s="21">
        <v>4.1964827609088626</v>
      </c>
      <c r="V10" s="21">
        <v>3.9590454502607044</v>
      </c>
      <c r="W10" s="13">
        <v>0</v>
      </c>
      <c r="X10" s="16">
        <f t="shared" si="3"/>
        <v>0</v>
      </c>
      <c r="Y10" s="13">
        <v>4</v>
      </c>
      <c r="Z10" s="8">
        <f t="shared" si="4"/>
        <v>9.3023255813953487E-2</v>
      </c>
      <c r="AA10" s="13">
        <v>39</v>
      </c>
      <c r="AB10" s="8">
        <f t="shared" si="5"/>
        <v>0.90697674418604646</v>
      </c>
      <c r="AC10" s="46"/>
    </row>
    <row r="11" spans="1:29" ht="24" x14ac:dyDescent="0.2">
      <c r="A11" s="14" t="s">
        <v>23</v>
      </c>
      <c r="B11" s="13">
        <v>47</v>
      </c>
      <c r="C11" s="13">
        <v>30</v>
      </c>
      <c r="D11" s="7">
        <f t="shared" si="1"/>
        <v>0.63829787234042556</v>
      </c>
      <c r="E11" s="18">
        <v>308</v>
      </c>
      <c r="F11" s="18">
        <v>84</v>
      </c>
      <c r="G11" s="8">
        <f t="shared" si="0"/>
        <v>0.27272727272727271</v>
      </c>
      <c r="H11" s="21">
        <v>3.831578947368421</v>
      </c>
      <c r="I11" s="21">
        <v>1.199757347620382</v>
      </c>
      <c r="J11" s="21">
        <v>3.5257731958762886</v>
      </c>
      <c r="K11" s="21">
        <v>1.3236060553241369</v>
      </c>
      <c r="L11" s="21">
        <v>3.5833333333333335</v>
      </c>
      <c r="M11" s="21">
        <v>1.3739429748885552</v>
      </c>
      <c r="N11" s="21">
        <v>3.913978494623656</v>
      </c>
      <c r="O11" s="21">
        <v>1.1946976512044212</v>
      </c>
      <c r="P11" s="21">
        <v>3.6451612903225805</v>
      </c>
      <c r="Q11" s="21">
        <v>1.5010515248399714</v>
      </c>
      <c r="R11" s="21">
        <v>3.6288659793814433</v>
      </c>
      <c r="S11" s="21">
        <v>1.3641205013737023</v>
      </c>
      <c r="T11" s="21">
        <f t="shared" si="2"/>
        <v>3.6881152068176206</v>
      </c>
      <c r="U11" s="21">
        <v>3.4288270110304011</v>
      </c>
      <c r="V11" s="21">
        <v>3.2765781786614014</v>
      </c>
      <c r="W11" s="13">
        <v>1</v>
      </c>
      <c r="X11" s="16">
        <f t="shared" si="3"/>
        <v>3.3333333333333333E-2</v>
      </c>
      <c r="Y11" s="13">
        <v>15</v>
      </c>
      <c r="Z11" s="8">
        <f t="shared" si="4"/>
        <v>0.5</v>
      </c>
      <c r="AA11" s="13">
        <v>14</v>
      </c>
      <c r="AB11" s="8">
        <f t="shared" si="5"/>
        <v>0.46666666666666667</v>
      </c>
      <c r="AC11" s="46"/>
    </row>
    <row r="12" spans="1:29" ht="24" x14ac:dyDescent="0.2">
      <c r="A12" s="14" t="s">
        <v>95</v>
      </c>
      <c r="B12" s="13">
        <v>20</v>
      </c>
      <c r="C12" s="13">
        <v>19</v>
      </c>
      <c r="D12" s="7">
        <f t="shared" si="1"/>
        <v>0.95</v>
      </c>
      <c r="E12" s="18">
        <v>854</v>
      </c>
      <c r="F12" s="18">
        <v>215</v>
      </c>
      <c r="G12" s="8">
        <f t="shared" si="0"/>
        <v>0.25175644028103045</v>
      </c>
      <c r="H12" s="21">
        <v>3.5863636363636364</v>
      </c>
      <c r="I12" s="21">
        <v>1.4356184782559758</v>
      </c>
      <c r="J12" s="21">
        <v>3.6968325791855206</v>
      </c>
      <c r="K12" s="21">
        <v>1.4312864251902104</v>
      </c>
      <c r="L12" s="21">
        <v>3.6636363636363636</v>
      </c>
      <c r="M12" s="21">
        <v>1.339783071974783</v>
      </c>
      <c r="N12" s="21">
        <v>3.6986301369863015</v>
      </c>
      <c r="O12" s="21">
        <v>1.4994029225134002</v>
      </c>
      <c r="P12" s="21">
        <v>3.8904761904761904</v>
      </c>
      <c r="Q12" s="21">
        <v>1.506732820143114</v>
      </c>
      <c r="R12" s="21">
        <v>3.7612612612612613</v>
      </c>
      <c r="S12" s="21">
        <v>1.3391880548921509</v>
      </c>
      <c r="T12" s="21">
        <f t="shared" si="2"/>
        <v>3.716200027984879</v>
      </c>
      <c r="U12" s="21">
        <v>4.044502954128121</v>
      </c>
      <c r="V12" s="21" t="s">
        <v>97</v>
      </c>
      <c r="W12" s="13">
        <v>1</v>
      </c>
      <c r="X12" s="16">
        <f t="shared" si="3"/>
        <v>5.2631578947368418E-2</v>
      </c>
      <c r="Y12" s="13">
        <v>3</v>
      </c>
      <c r="Z12" s="8">
        <f t="shared" si="4"/>
        <v>0.15789473684210525</v>
      </c>
      <c r="AA12" s="13">
        <v>15</v>
      </c>
      <c r="AB12" s="8">
        <f t="shared" si="5"/>
        <v>0.78947368421052633</v>
      </c>
      <c r="AC12" s="46"/>
    </row>
    <row r="13" spans="1:29" x14ac:dyDescent="0.2">
      <c r="A13" s="14" t="s">
        <v>24</v>
      </c>
      <c r="B13" s="13">
        <v>54</v>
      </c>
      <c r="C13" s="13">
        <v>49</v>
      </c>
      <c r="D13" s="7">
        <f t="shared" si="1"/>
        <v>0.90740740740740744</v>
      </c>
      <c r="E13" s="18">
        <v>1844</v>
      </c>
      <c r="F13" s="18">
        <v>593</v>
      </c>
      <c r="G13" s="8">
        <f t="shared" si="0"/>
        <v>0.32158351409978309</v>
      </c>
      <c r="H13" s="21">
        <v>3.6860068259385668</v>
      </c>
      <c r="I13" s="21">
        <v>1.4058639439907252</v>
      </c>
      <c r="J13" s="21">
        <v>3.5591216216216215</v>
      </c>
      <c r="K13" s="21">
        <v>1.471632922051002</v>
      </c>
      <c r="L13" s="21">
        <v>3.4775862068965515</v>
      </c>
      <c r="M13" s="21">
        <v>1.5807065497286936</v>
      </c>
      <c r="N13" s="21">
        <v>3.8385964912280701</v>
      </c>
      <c r="O13" s="21">
        <v>1.4685638987691283</v>
      </c>
      <c r="P13" s="21">
        <v>3.9210977701543741</v>
      </c>
      <c r="Q13" s="21">
        <v>1.4727598151913437</v>
      </c>
      <c r="R13" s="21">
        <v>3.6194539249146755</v>
      </c>
      <c r="S13" s="21">
        <v>1.5852623742804706</v>
      </c>
      <c r="T13" s="21">
        <f t="shared" si="2"/>
        <v>3.6836438067923098</v>
      </c>
      <c r="U13" s="21">
        <v>3.8321398320277242</v>
      </c>
      <c r="V13" s="21">
        <v>3.6757464997667224</v>
      </c>
      <c r="W13" s="13">
        <v>3</v>
      </c>
      <c r="X13" s="16">
        <f t="shared" si="3"/>
        <v>6.1224489795918366E-2</v>
      </c>
      <c r="Y13" s="13">
        <v>10</v>
      </c>
      <c r="Z13" s="8">
        <f t="shared" si="4"/>
        <v>0.20408163265306123</v>
      </c>
      <c r="AA13" s="13">
        <v>36</v>
      </c>
      <c r="AB13" s="8">
        <f t="shared" si="5"/>
        <v>0.73469387755102045</v>
      </c>
      <c r="AC13" s="46"/>
    </row>
    <row r="14" spans="1:29" x14ac:dyDescent="0.2">
      <c r="A14" s="14" t="s">
        <v>33</v>
      </c>
      <c r="B14" s="13">
        <v>75</v>
      </c>
      <c r="C14" s="13">
        <v>49</v>
      </c>
      <c r="D14" s="7">
        <f t="shared" si="1"/>
        <v>0.65333333333333332</v>
      </c>
      <c r="E14" s="18">
        <v>1624</v>
      </c>
      <c r="F14" s="18">
        <v>502</v>
      </c>
      <c r="G14" s="8">
        <f t="shared" si="0"/>
        <v>0.30911330049261082</v>
      </c>
      <c r="H14" s="21">
        <v>3.0625</v>
      </c>
      <c r="I14" s="21">
        <v>1.498868745306813</v>
      </c>
      <c r="J14" s="21">
        <v>3.1131687242798356</v>
      </c>
      <c r="K14" s="21">
        <v>1.5201571542229693</v>
      </c>
      <c r="L14" s="21">
        <v>2.8670756646216771</v>
      </c>
      <c r="M14" s="21">
        <v>1.698818247763799</v>
      </c>
      <c r="N14" s="21">
        <v>3.2685950413223139</v>
      </c>
      <c r="O14" s="21">
        <v>1.6525797917722818</v>
      </c>
      <c r="P14" s="21">
        <v>3.4865979381443299</v>
      </c>
      <c r="Q14" s="21">
        <v>1.5766653838530127</v>
      </c>
      <c r="R14" s="21">
        <v>3.0739219712525667</v>
      </c>
      <c r="S14" s="21">
        <v>1.6224624435500077</v>
      </c>
      <c r="T14" s="21">
        <f t="shared" si="2"/>
        <v>3.1453098899367871</v>
      </c>
      <c r="U14" s="21">
        <v>3.5227502278270522</v>
      </c>
      <c r="V14" s="21">
        <v>3.0015332253169142</v>
      </c>
      <c r="W14" s="13">
        <v>10</v>
      </c>
      <c r="X14" s="16">
        <f t="shared" si="3"/>
        <v>0.20408163265306123</v>
      </c>
      <c r="Y14" s="13">
        <v>13</v>
      </c>
      <c r="Z14" s="8">
        <f t="shared" si="4"/>
        <v>0.26530612244897961</v>
      </c>
      <c r="AA14" s="13">
        <v>26</v>
      </c>
      <c r="AB14" s="8">
        <f t="shared" si="5"/>
        <v>0.53061224489795922</v>
      </c>
      <c r="AC14" s="46"/>
    </row>
    <row r="15" spans="1:29" ht="24" x14ac:dyDescent="0.2">
      <c r="A15" s="14" t="s">
        <v>34</v>
      </c>
      <c r="B15" s="13">
        <v>40</v>
      </c>
      <c r="C15" s="13">
        <v>38</v>
      </c>
      <c r="D15" s="7">
        <f t="shared" si="1"/>
        <v>0.95</v>
      </c>
      <c r="E15" s="18">
        <v>966</v>
      </c>
      <c r="F15" s="18">
        <v>391</v>
      </c>
      <c r="G15" s="8">
        <f t="shared" si="0"/>
        <v>0.40476190476190477</v>
      </c>
      <c r="H15" s="21">
        <v>3.6353887399463809</v>
      </c>
      <c r="I15" s="21">
        <v>1.2725523296934997</v>
      </c>
      <c r="J15" s="21">
        <v>3.6321243523316062</v>
      </c>
      <c r="K15" s="21">
        <v>1.3385024176887652</v>
      </c>
      <c r="L15" s="21">
        <v>3.4084880636604775</v>
      </c>
      <c r="M15" s="21">
        <v>1.4741503486829419</v>
      </c>
      <c r="N15" s="21">
        <v>3.6605744125326369</v>
      </c>
      <c r="O15" s="21">
        <v>1.4048109872948022</v>
      </c>
      <c r="P15" s="21">
        <v>3.8155844155844156</v>
      </c>
      <c r="Q15" s="21">
        <v>1.4269599948281053</v>
      </c>
      <c r="R15" s="21">
        <v>3.7150395778364116</v>
      </c>
      <c r="S15" s="21">
        <v>1.34638873684556</v>
      </c>
      <c r="T15" s="21">
        <f t="shared" si="2"/>
        <v>3.6445332603153209</v>
      </c>
      <c r="U15" s="21">
        <v>3.352848361515028</v>
      </c>
      <c r="V15" s="21">
        <v>2.7836169124710337</v>
      </c>
      <c r="W15" s="13">
        <v>2</v>
      </c>
      <c r="X15" s="16">
        <f t="shared" si="3"/>
        <v>5.2631578947368418E-2</v>
      </c>
      <c r="Y15" s="13">
        <v>11</v>
      </c>
      <c r="Z15" s="8">
        <f t="shared" si="4"/>
        <v>0.28947368421052633</v>
      </c>
      <c r="AA15" s="13">
        <v>25</v>
      </c>
      <c r="AB15" s="8">
        <f t="shared" si="5"/>
        <v>0.65789473684210531</v>
      </c>
      <c r="AC15" s="46"/>
    </row>
    <row r="16" spans="1:29" ht="38.25" customHeight="1" x14ac:dyDescent="0.2">
      <c r="A16" s="14" t="s">
        <v>35</v>
      </c>
      <c r="B16" s="13">
        <v>40</v>
      </c>
      <c r="C16" s="13">
        <v>16</v>
      </c>
      <c r="D16" s="7">
        <f t="shared" si="1"/>
        <v>0.4</v>
      </c>
      <c r="E16" s="18">
        <v>245</v>
      </c>
      <c r="F16" s="18">
        <v>65</v>
      </c>
      <c r="G16" s="8">
        <f t="shared" si="0"/>
        <v>0.26530612244897961</v>
      </c>
      <c r="H16" s="21">
        <v>3.7088607594936707</v>
      </c>
      <c r="I16" s="21">
        <v>1.3695582175040051</v>
      </c>
      <c r="J16" s="21">
        <v>3.5256410256410255</v>
      </c>
      <c r="K16" s="21">
        <v>1.3649067231757495</v>
      </c>
      <c r="L16" s="21">
        <v>2.8125</v>
      </c>
      <c r="M16" s="21">
        <v>1.721742934986874</v>
      </c>
      <c r="N16" s="21">
        <v>3.8181818181818183</v>
      </c>
      <c r="O16" s="21">
        <v>1.2537026501241155</v>
      </c>
      <c r="P16" s="21">
        <v>3.9873417721518987</v>
      </c>
      <c r="Q16" s="21">
        <v>1.4096159768557803</v>
      </c>
      <c r="R16" s="21">
        <v>3.3797468354430378</v>
      </c>
      <c r="S16" s="21">
        <v>1.5300728780058446</v>
      </c>
      <c r="T16" s="21">
        <f t="shared" si="2"/>
        <v>3.5387120351519084</v>
      </c>
      <c r="U16" s="21">
        <v>3.0193881050362532</v>
      </c>
      <c r="V16" s="21">
        <v>2.9803339051329947</v>
      </c>
      <c r="W16" s="13">
        <v>0</v>
      </c>
      <c r="X16" s="16">
        <f t="shared" si="3"/>
        <v>0</v>
      </c>
      <c r="Y16" s="13">
        <v>8</v>
      </c>
      <c r="Z16" s="8">
        <f t="shared" si="4"/>
        <v>0.5</v>
      </c>
      <c r="AA16" s="13">
        <v>8</v>
      </c>
      <c r="AB16" s="8">
        <f t="shared" si="5"/>
        <v>0.5</v>
      </c>
      <c r="AC16" s="46"/>
    </row>
    <row r="17" spans="1:29" ht="36" x14ac:dyDescent="0.2">
      <c r="A17" s="14" t="s">
        <v>36</v>
      </c>
      <c r="B17" s="13">
        <v>92</v>
      </c>
      <c r="C17" s="13">
        <v>49</v>
      </c>
      <c r="D17" s="7">
        <f t="shared" si="1"/>
        <v>0.53260869565217395</v>
      </c>
      <c r="E17" s="18">
        <v>2170</v>
      </c>
      <c r="F17" s="18">
        <v>640</v>
      </c>
      <c r="G17" s="8">
        <f t="shared" si="0"/>
        <v>0.29493087557603687</v>
      </c>
      <c r="H17" s="21">
        <v>3.32807570977918</v>
      </c>
      <c r="I17" s="21">
        <v>1.4472069588074623</v>
      </c>
      <c r="J17" s="21">
        <v>3.5151515151515151</v>
      </c>
      <c r="K17" s="21">
        <v>1.4693884458948954</v>
      </c>
      <c r="L17" s="21">
        <v>3.2709284627092847</v>
      </c>
      <c r="M17" s="21">
        <v>1.5049586401606279</v>
      </c>
      <c r="N17" s="21">
        <v>3.7010954616588418</v>
      </c>
      <c r="O17" s="21">
        <v>1.4339749176817913</v>
      </c>
      <c r="P17" s="21">
        <v>4.0250783699059562</v>
      </c>
      <c r="Q17" s="21">
        <v>1.3677140320978429</v>
      </c>
      <c r="R17" s="21">
        <v>3.4444444444444446</v>
      </c>
      <c r="S17" s="21">
        <v>1.5657452748077054</v>
      </c>
      <c r="T17" s="21">
        <f t="shared" si="2"/>
        <v>3.5474623272748702</v>
      </c>
      <c r="U17" s="21">
        <v>3.6004514527138896</v>
      </c>
      <c r="V17" s="21">
        <v>3.3676803061266773</v>
      </c>
      <c r="W17" s="13">
        <v>2</v>
      </c>
      <c r="X17" s="16">
        <f t="shared" si="3"/>
        <v>4.0816326530612242E-2</v>
      </c>
      <c r="Y17" s="13">
        <v>13</v>
      </c>
      <c r="Z17" s="8">
        <f t="shared" si="4"/>
        <v>0.26530612244897961</v>
      </c>
      <c r="AA17" s="13">
        <v>34</v>
      </c>
      <c r="AB17" s="8">
        <f t="shared" si="5"/>
        <v>0.69387755102040816</v>
      </c>
      <c r="AC17" s="46"/>
    </row>
    <row r="18" spans="1:29" x14ac:dyDescent="0.2">
      <c r="A18" s="14" t="s">
        <v>37</v>
      </c>
      <c r="B18" s="13">
        <v>41</v>
      </c>
      <c r="C18" s="13">
        <v>31</v>
      </c>
      <c r="D18" s="7">
        <f t="shared" si="1"/>
        <v>0.75609756097560976</v>
      </c>
      <c r="E18" s="18">
        <v>629</v>
      </c>
      <c r="F18" s="18">
        <v>103</v>
      </c>
      <c r="G18" s="8">
        <f t="shared" si="0"/>
        <v>0.16375198728139906</v>
      </c>
      <c r="H18" s="21">
        <v>3.1071428571428572</v>
      </c>
      <c r="I18" s="21">
        <v>1.5616873691195172</v>
      </c>
      <c r="J18" s="21">
        <v>3.2454545454545456</v>
      </c>
      <c r="K18" s="21">
        <v>1.5749551537891604</v>
      </c>
      <c r="L18" s="21">
        <v>3.1926605504587156</v>
      </c>
      <c r="M18" s="21">
        <v>1.7185106828415222</v>
      </c>
      <c r="N18" s="21">
        <v>3.165137614678899</v>
      </c>
      <c r="O18" s="21">
        <v>1.6860745637695134</v>
      </c>
      <c r="P18" s="21">
        <v>3.522935779816514</v>
      </c>
      <c r="Q18" s="21">
        <v>1.5431829196875391</v>
      </c>
      <c r="R18" s="21">
        <v>3.2454545454545456</v>
      </c>
      <c r="S18" s="21">
        <v>1.6038163410169799</v>
      </c>
      <c r="T18" s="21">
        <f t="shared" si="2"/>
        <v>3.2464643155010133</v>
      </c>
      <c r="U18" s="21">
        <v>3.1778752436647175</v>
      </c>
      <c r="V18" s="21">
        <v>3.196010516742962</v>
      </c>
      <c r="W18" s="13">
        <v>6</v>
      </c>
      <c r="X18" s="16">
        <f t="shared" si="3"/>
        <v>0.19354838709677419</v>
      </c>
      <c r="Y18" s="13">
        <v>13</v>
      </c>
      <c r="Z18" s="8">
        <f t="shared" si="4"/>
        <v>0.41935483870967744</v>
      </c>
      <c r="AA18" s="13">
        <v>12</v>
      </c>
      <c r="AB18" s="8">
        <f t="shared" si="5"/>
        <v>0.38709677419354838</v>
      </c>
      <c r="AC18" s="46"/>
    </row>
    <row r="19" spans="1:29" ht="36" x14ac:dyDescent="0.2">
      <c r="A19" s="14" t="s">
        <v>38</v>
      </c>
      <c r="B19" s="13">
        <v>42</v>
      </c>
      <c r="C19" s="13">
        <v>37</v>
      </c>
      <c r="D19" s="7">
        <f t="shared" si="1"/>
        <v>0.88095238095238093</v>
      </c>
      <c r="E19" s="18">
        <v>1500</v>
      </c>
      <c r="F19" s="18">
        <v>346</v>
      </c>
      <c r="G19" s="8">
        <f t="shared" si="0"/>
        <v>0.23066666666666666</v>
      </c>
      <c r="H19" s="21">
        <v>2.7662721893491122</v>
      </c>
      <c r="I19" s="21">
        <v>1.5698716639968116</v>
      </c>
      <c r="J19" s="21">
        <v>3.2397660818713452</v>
      </c>
      <c r="K19" s="21">
        <v>1.491264083528711</v>
      </c>
      <c r="L19" s="21">
        <v>2.6075581395348837</v>
      </c>
      <c r="M19" s="21">
        <v>1.6920499658665369</v>
      </c>
      <c r="N19" s="21">
        <v>2.8852941176470588</v>
      </c>
      <c r="O19" s="21">
        <v>1.7418385080614927</v>
      </c>
      <c r="P19" s="21">
        <v>3.4164037854889591</v>
      </c>
      <c r="Q19" s="21">
        <v>1.6960813923883129</v>
      </c>
      <c r="R19" s="21">
        <v>2.8775510204081631</v>
      </c>
      <c r="S19" s="21">
        <v>1.6674183768454567</v>
      </c>
      <c r="T19" s="21">
        <f t="shared" si="2"/>
        <v>2.9654742223832535</v>
      </c>
      <c r="U19" s="21">
        <v>3.317943874746669</v>
      </c>
      <c r="V19" s="21">
        <v>3.1277316074500647</v>
      </c>
      <c r="W19" s="13">
        <v>7</v>
      </c>
      <c r="X19" s="16">
        <f t="shared" si="3"/>
        <v>0.1891891891891892</v>
      </c>
      <c r="Y19" s="13">
        <v>18</v>
      </c>
      <c r="Z19" s="8">
        <f t="shared" si="4"/>
        <v>0.48648648648648651</v>
      </c>
      <c r="AA19" s="13">
        <v>12</v>
      </c>
      <c r="AB19" s="8">
        <f t="shared" si="5"/>
        <v>0.32432432432432434</v>
      </c>
      <c r="AC19" s="46"/>
    </row>
    <row r="20" spans="1:29" ht="24" x14ac:dyDescent="0.2">
      <c r="A20" s="14" t="s">
        <v>39</v>
      </c>
      <c r="B20" s="13">
        <v>61</v>
      </c>
      <c r="C20" s="13">
        <v>41</v>
      </c>
      <c r="D20" s="7">
        <f t="shared" si="1"/>
        <v>0.67213114754098358</v>
      </c>
      <c r="E20" s="18">
        <v>2400</v>
      </c>
      <c r="F20" s="18">
        <v>436</v>
      </c>
      <c r="G20" s="8">
        <f t="shared" si="0"/>
        <v>0.18166666666666667</v>
      </c>
      <c r="H20" s="21">
        <v>2.8268792710706152</v>
      </c>
      <c r="I20" s="21">
        <v>1.5867910991181426</v>
      </c>
      <c r="J20" s="21">
        <v>2.8423423423423424</v>
      </c>
      <c r="K20" s="21">
        <v>1.6258104170948113</v>
      </c>
      <c r="L20" s="21">
        <v>2.7178329571106095</v>
      </c>
      <c r="M20" s="21">
        <v>1.6949012702588153</v>
      </c>
      <c r="N20" s="21">
        <v>2.9144893111638956</v>
      </c>
      <c r="O20" s="21">
        <v>1.6810722309641577</v>
      </c>
      <c r="P20" s="21">
        <v>3.6439024390243904</v>
      </c>
      <c r="Q20" s="21">
        <v>1.5900129599951291</v>
      </c>
      <c r="R20" s="21">
        <v>2.8838268792710706</v>
      </c>
      <c r="S20" s="21">
        <v>1.7274807923010334</v>
      </c>
      <c r="T20" s="21">
        <f t="shared" si="2"/>
        <v>2.9715455333304877</v>
      </c>
      <c r="U20" s="21">
        <v>3.0522104134130377</v>
      </c>
      <c r="V20" s="21">
        <v>2.8246331055098861</v>
      </c>
      <c r="W20" s="13">
        <v>6</v>
      </c>
      <c r="X20" s="16">
        <f t="shared" si="3"/>
        <v>0.14634146341463414</v>
      </c>
      <c r="Y20" s="13">
        <v>22</v>
      </c>
      <c r="Z20" s="8">
        <f t="shared" si="4"/>
        <v>0.53658536585365857</v>
      </c>
      <c r="AA20" s="13">
        <v>13</v>
      </c>
      <c r="AB20" s="8">
        <f t="shared" si="5"/>
        <v>0.31707317073170732</v>
      </c>
      <c r="AC20" s="46"/>
    </row>
    <row r="21" spans="1:29" ht="24" x14ac:dyDescent="0.2">
      <c r="A21" s="14" t="s">
        <v>40</v>
      </c>
      <c r="B21" s="13">
        <v>56</v>
      </c>
      <c r="C21" s="13">
        <v>49</v>
      </c>
      <c r="D21" s="7">
        <f t="shared" si="1"/>
        <v>0.875</v>
      </c>
      <c r="E21" s="18">
        <v>2130</v>
      </c>
      <c r="F21" s="18">
        <v>559</v>
      </c>
      <c r="G21" s="8">
        <f t="shared" si="0"/>
        <v>0.26244131455399061</v>
      </c>
      <c r="H21" s="21">
        <v>3.5181644359464626</v>
      </c>
      <c r="I21" s="21">
        <v>1.4361089390385446</v>
      </c>
      <c r="J21" s="21">
        <v>3.7153284671532845</v>
      </c>
      <c r="K21" s="21">
        <v>1.3983479681368751</v>
      </c>
      <c r="L21" s="21">
        <v>3.4209558823529411</v>
      </c>
      <c r="M21" s="21">
        <v>1.5090891615466473</v>
      </c>
      <c r="N21" s="21">
        <v>3.7265917602996255</v>
      </c>
      <c r="O21" s="21">
        <v>1.4612457078700876</v>
      </c>
      <c r="P21" s="21">
        <v>4.3140655105973025</v>
      </c>
      <c r="Q21" s="21">
        <v>1.196687288619106</v>
      </c>
      <c r="R21" s="21">
        <v>3.5539305301645339</v>
      </c>
      <c r="S21" s="21">
        <v>1.4881454947282948</v>
      </c>
      <c r="T21" s="21">
        <f t="shared" si="2"/>
        <v>3.7081727644190252</v>
      </c>
      <c r="U21" s="21">
        <v>3.7709779790922933</v>
      </c>
      <c r="V21" s="21">
        <v>3.6260543373235943</v>
      </c>
      <c r="W21" s="13">
        <v>3</v>
      </c>
      <c r="X21" s="16">
        <f t="shared" si="3"/>
        <v>6.1224489795918366E-2</v>
      </c>
      <c r="Y21" s="13">
        <v>11</v>
      </c>
      <c r="Z21" s="8">
        <f t="shared" si="4"/>
        <v>0.22448979591836735</v>
      </c>
      <c r="AA21" s="13">
        <v>35</v>
      </c>
      <c r="AB21" s="8">
        <f t="shared" si="5"/>
        <v>0.7142857142857143</v>
      </c>
      <c r="AC21" s="46"/>
    </row>
    <row r="22" spans="1:29" x14ac:dyDescent="0.2">
      <c r="A22" s="14" t="s">
        <v>41</v>
      </c>
      <c r="B22" s="13">
        <v>35</v>
      </c>
      <c r="C22" s="13">
        <v>26</v>
      </c>
      <c r="D22" s="7">
        <f t="shared" si="1"/>
        <v>0.74285714285714288</v>
      </c>
      <c r="E22" s="18">
        <v>383</v>
      </c>
      <c r="F22" s="18">
        <v>113</v>
      </c>
      <c r="G22" s="8">
        <f t="shared" si="0"/>
        <v>0.29503916449086159</v>
      </c>
      <c r="H22" s="21">
        <v>3.2583333333333333</v>
      </c>
      <c r="I22" s="21">
        <v>1.7222997783808263</v>
      </c>
      <c r="J22" s="21">
        <v>3.2372881355932202</v>
      </c>
      <c r="K22" s="21">
        <v>1.6980530132850413</v>
      </c>
      <c r="L22" s="21">
        <v>3.1666666666666665</v>
      </c>
      <c r="M22" s="21">
        <v>1.7505501336174649</v>
      </c>
      <c r="N22" s="21">
        <v>3.2782608695652176</v>
      </c>
      <c r="O22" s="21">
        <v>1.7993557623272531</v>
      </c>
      <c r="P22" s="21">
        <v>3.5</v>
      </c>
      <c r="Q22" s="21">
        <v>1.7283458818128643</v>
      </c>
      <c r="R22" s="21">
        <v>3.2457627118644066</v>
      </c>
      <c r="S22" s="21">
        <v>1.787594672302383</v>
      </c>
      <c r="T22" s="21">
        <f t="shared" si="2"/>
        <v>3.2810519528371409</v>
      </c>
      <c r="U22" s="21">
        <v>3.4288726439588508</v>
      </c>
      <c r="V22" s="21">
        <v>2.9777982551787923</v>
      </c>
      <c r="W22" s="13">
        <v>6</v>
      </c>
      <c r="X22" s="16">
        <f t="shared" si="3"/>
        <v>0.23076923076923078</v>
      </c>
      <c r="Y22" s="13">
        <v>4</v>
      </c>
      <c r="Z22" s="8">
        <f t="shared" si="4"/>
        <v>0.15384615384615385</v>
      </c>
      <c r="AA22" s="13">
        <v>16</v>
      </c>
      <c r="AB22" s="8">
        <f t="shared" si="5"/>
        <v>0.61538461538461542</v>
      </c>
      <c r="AC22" s="46"/>
    </row>
    <row r="23" spans="1:29" x14ac:dyDescent="0.2">
      <c r="A23" s="14" t="s">
        <v>42</v>
      </c>
      <c r="B23" s="13">
        <v>37</v>
      </c>
      <c r="C23" s="13">
        <v>26</v>
      </c>
      <c r="D23" s="7">
        <f t="shared" si="1"/>
        <v>0.70270270270270274</v>
      </c>
      <c r="E23" s="18">
        <v>366</v>
      </c>
      <c r="F23" s="18">
        <v>138</v>
      </c>
      <c r="G23" s="8">
        <f t="shared" si="0"/>
        <v>0.37704918032786883</v>
      </c>
      <c r="H23" s="21">
        <v>3.2816901408450705</v>
      </c>
      <c r="I23" s="21">
        <v>1.6215140336927065</v>
      </c>
      <c r="J23" s="21">
        <v>3.174825174825175</v>
      </c>
      <c r="K23" s="21">
        <v>1.5623866057543627</v>
      </c>
      <c r="L23" s="21">
        <v>3.2428571428571429</v>
      </c>
      <c r="M23" s="21">
        <v>1.567986513355176</v>
      </c>
      <c r="N23" s="21">
        <v>3.4637681159420288</v>
      </c>
      <c r="O23" s="21">
        <v>1.7008345752619931</v>
      </c>
      <c r="P23" s="21">
        <v>3.347826086956522</v>
      </c>
      <c r="Q23" s="21">
        <v>1.7284741759230167</v>
      </c>
      <c r="R23" s="21">
        <v>3.2086330935251799</v>
      </c>
      <c r="S23" s="21">
        <v>1.7465279019329225</v>
      </c>
      <c r="T23" s="21">
        <f t="shared" si="2"/>
        <v>3.28659995915852</v>
      </c>
      <c r="U23" s="21">
        <v>3.1632404181184666</v>
      </c>
      <c r="V23" s="21">
        <v>2.6746909578730338</v>
      </c>
      <c r="W23" s="13">
        <v>6</v>
      </c>
      <c r="X23" s="16">
        <f t="shared" si="3"/>
        <v>0.23076923076923078</v>
      </c>
      <c r="Y23" s="13">
        <v>8</v>
      </c>
      <c r="Z23" s="8">
        <f t="shared" si="4"/>
        <v>0.30769230769230771</v>
      </c>
      <c r="AA23" s="13">
        <v>12</v>
      </c>
      <c r="AB23" s="8">
        <f t="shared" si="5"/>
        <v>0.46153846153846156</v>
      </c>
      <c r="AC23" s="46"/>
    </row>
    <row r="24" spans="1:29" x14ac:dyDescent="0.2">
      <c r="A24" s="14" t="s">
        <v>43</v>
      </c>
      <c r="B24" s="13">
        <v>42</v>
      </c>
      <c r="C24" s="13">
        <v>41</v>
      </c>
      <c r="D24" s="7">
        <f t="shared" si="1"/>
        <v>0.97619047619047616</v>
      </c>
      <c r="E24" s="18">
        <v>2015</v>
      </c>
      <c r="F24" s="18">
        <v>413</v>
      </c>
      <c r="G24" s="8">
        <f t="shared" si="0"/>
        <v>0.20496277915632755</v>
      </c>
      <c r="H24" s="21">
        <v>3.3799019607843137</v>
      </c>
      <c r="I24" s="21">
        <v>1.5052040733415544</v>
      </c>
      <c r="J24" s="21">
        <v>3.4130434782608696</v>
      </c>
      <c r="K24" s="21">
        <v>1.5375600661251694</v>
      </c>
      <c r="L24" s="21">
        <v>2.9106280193236715</v>
      </c>
      <c r="M24" s="21">
        <v>1.7000877606708991</v>
      </c>
      <c r="N24" s="21">
        <v>3.4628712871287131</v>
      </c>
      <c r="O24" s="21">
        <v>1.6954493678887228</v>
      </c>
      <c r="P24" s="21">
        <v>3.9264705882352939</v>
      </c>
      <c r="Q24" s="21">
        <v>1.4618776570373826</v>
      </c>
      <c r="R24" s="21">
        <v>2.9854721549636802</v>
      </c>
      <c r="S24" s="21">
        <v>1.7993478004852539</v>
      </c>
      <c r="T24" s="21">
        <f t="shared" si="2"/>
        <v>3.3463979147827572</v>
      </c>
      <c r="U24" s="21">
        <v>3.2954821387201743</v>
      </c>
      <c r="V24" s="21">
        <v>2.9941350916957723</v>
      </c>
      <c r="W24" s="13">
        <v>5</v>
      </c>
      <c r="X24" s="16">
        <f t="shared" si="3"/>
        <v>0.12195121951219512</v>
      </c>
      <c r="Y24" s="13">
        <v>14</v>
      </c>
      <c r="Z24" s="8">
        <f t="shared" si="4"/>
        <v>0.34146341463414637</v>
      </c>
      <c r="AA24" s="13">
        <v>22</v>
      </c>
      <c r="AB24" s="8">
        <f t="shared" si="5"/>
        <v>0.53658536585365857</v>
      </c>
      <c r="AC24" s="46"/>
    </row>
    <row r="25" spans="1:29" ht="24" x14ac:dyDescent="0.2">
      <c r="A25" s="14" t="s">
        <v>44</v>
      </c>
      <c r="B25" s="13">
        <v>35</v>
      </c>
      <c r="C25" s="13">
        <v>33</v>
      </c>
      <c r="D25" s="7">
        <f t="shared" si="1"/>
        <v>0.94285714285714284</v>
      </c>
      <c r="E25" s="18">
        <v>952</v>
      </c>
      <c r="F25" s="18">
        <v>403</v>
      </c>
      <c r="G25" s="8">
        <f t="shared" si="0"/>
        <v>0.42331932773109243</v>
      </c>
      <c r="H25" s="21">
        <v>3.4987893462469732</v>
      </c>
      <c r="I25" s="21">
        <v>1.4066842810959179</v>
      </c>
      <c r="J25" s="21">
        <v>3.5024154589371981</v>
      </c>
      <c r="K25" s="21">
        <v>1.4659142413706951</v>
      </c>
      <c r="L25" s="21">
        <v>3.3656174334140436</v>
      </c>
      <c r="M25" s="21">
        <v>1.5167285370920267</v>
      </c>
      <c r="N25" s="21">
        <v>3.6397058823529411</v>
      </c>
      <c r="O25" s="21">
        <v>1.519760718190529</v>
      </c>
      <c r="P25" s="21">
        <v>3.7351485148514851</v>
      </c>
      <c r="Q25" s="21">
        <v>1.4849625832559707</v>
      </c>
      <c r="R25" s="21">
        <v>3.4692874692874693</v>
      </c>
      <c r="S25" s="21">
        <v>1.5531361038425906</v>
      </c>
      <c r="T25" s="21">
        <f t="shared" si="2"/>
        <v>3.5351606841816849</v>
      </c>
      <c r="U25" s="21">
        <v>3.0667713716022544</v>
      </c>
      <c r="V25" s="21">
        <v>2.986684735392096</v>
      </c>
      <c r="W25" s="13">
        <v>3</v>
      </c>
      <c r="X25" s="16">
        <f t="shared" si="3"/>
        <v>9.0909090909090912E-2</v>
      </c>
      <c r="Y25" s="13">
        <v>8</v>
      </c>
      <c r="Z25" s="8">
        <f t="shared" si="4"/>
        <v>0.24242424242424243</v>
      </c>
      <c r="AA25" s="13">
        <v>22</v>
      </c>
      <c r="AB25" s="8">
        <f t="shared" si="5"/>
        <v>0.66666666666666663</v>
      </c>
      <c r="AC25" s="46"/>
    </row>
    <row r="26" spans="1:29" x14ac:dyDescent="0.2">
      <c r="A26" s="14" t="s">
        <v>45</v>
      </c>
      <c r="B26" s="13">
        <v>53</v>
      </c>
      <c r="C26" s="13">
        <v>46</v>
      </c>
      <c r="D26" s="7">
        <f t="shared" si="1"/>
        <v>0.86792452830188682</v>
      </c>
      <c r="E26" s="18">
        <v>1956</v>
      </c>
      <c r="F26" s="18">
        <v>507</v>
      </c>
      <c r="G26" s="8">
        <f t="shared" si="0"/>
        <v>0.25920245398773006</v>
      </c>
      <c r="H26" s="21">
        <v>3.529058116232465</v>
      </c>
      <c r="I26" s="21">
        <v>1.4837328490326191</v>
      </c>
      <c r="J26" s="21">
        <v>3.5363457760314341</v>
      </c>
      <c r="K26" s="21">
        <v>1.5166903482540677</v>
      </c>
      <c r="L26" s="21">
        <v>3.3287401574803148</v>
      </c>
      <c r="M26" s="21">
        <v>1.660600633774741</v>
      </c>
      <c r="N26" s="21">
        <v>3.4107142857142856</v>
      </c>
      <c r="O26" s="21">
        <v>1.6908020041421232</v>
      </c>
      <c r="P26" s="21">
        <v>3.9127789046653145</v>
      </c>
      <c r="Q26" s="21">
        <v>1.4035737581308054</v>
      </c>
      <c r="R26" s="21">
        <v>3.3081510934393639</v>
      </c>
      <c r="S26" s="21">
        <v>1.7142690243606071</v>
      </c>
      <c r="T26" s="21">
        <f t="shared" si="2"/>
        <v>3.5042980555938628</v>
      </c>
      <c r="U26" s="21">
        <v>3.5946528477699857</v>
      </c>
      <c r="V26" s="21">
        <v>3.3756299788503132</v>
      </c>
      <c r="W26" s="13">
        <v>3</v>
      </c>
      <c r="X26" s="16">
        <f t="shared" si="3"/>
        <v>6.5217391304347824E-2</v>
      </c>
      <c r="Y26" s="13">
        <v>11</v>
      </c>
      <c r="Z26" s="8">
        <f t="shared" si="4"/>
        <v>0.2391304347826087</v>
      </c>
      <c r="AA26" s="13">
        <v>32</v>
      </c>
      <c r="AB26" s="8">
        <f t="shared" si="5"/>
        <v>0.69565217391304346</v>
      </c>
      <c r="AC26" s="46"/>
    </row>
    <row r="27" spans="1:29" x14ac:dyDescent="0.2">
      <c r="A27" s="14" t="s">
        <v>53</v>
      </c>
      <c r="B27" s="13">
        <v>36</v>
      </c>
      <c r="C27" s="13">
        <v>31</v>
      </c>
      <c r="D27" s="7">
        <f t="shared" si="1"/>
        <v>0.86111111111111116</v>
      </c>
      <c r="E27" s="18">
        <v>799</v>
      </c>
      <c r="F27" s="18">
        <v>199</v>
      </c>
      <c r="G27" s="8">
        <f t="shared" si="0"/>
        <v>0.2490613266583229</v>
      </c>
      <c r="H27" s="21">
        <v>3.8849557522123894</v>
      </c>
      <c r="I27" s="21">
        <v>0.95918680733565342</v>
      </c>
      <c r="J27" s="21">
        <v>3.6460176991150441</v>
      </c>
      <c r="K27" s="21">
        <v>1.2466513651987934</v>
      </c>
      <c r="L27" s="21">
        <v>3.7511111111111113</v>
      </c>
      <c r="M27" s="21">
        <v>1.1765229913632584</v>
      </c>
      <c r="N27" s="21">
        <v>3.75</v>
      </c>
      <c r="O27" s="21">
        <v>1.2274878644610312</v>
      </c>
      <c r="P27" s="21">
        <v>3.6696428571428572</v>
      </c>
      <c r="Q27" s="21">
        <v>1.2803334267042297</v>
      </c>
      <c r="R27" s="21">
        <v>3.8430493273542603</v>
      </c>
      <c r="S27" s="21">
        <v>1.0977182035078985</v>
      </c>
      <c r="T27" s="21">
        <f t="shared" si="2"/>
        <v>3.7574627911559442</v>
      </c>
      <c r="U27" s="21">
        <v>3.7948333625752979</v>
      </c>
      <c r="V27" s="21">
        <v>3.7908142071603605</v>
      </c>
      <c r="W27" s="13">
        <v>0</v>
      </c>
      <c r="X27" s="16">
        <f t="shared" si="3"/>
        <v>0</v>
      </c>
      <c r="Y27" s="13">
        <v>9</v>
      </c>
      <c r="Z27" s="8">
        <f t="shared" si="4"/>
        <v>0.29032258064516131</v>
      </c>
      <c r="AA27" s="13">
        <v>22</v>
      </c>
      <c r="AB27" s="8">
        <f t="shared" si="5"/>
        <v>0.70967741935483875</v>
      </c>
      <c r="AC27" s="46"/>
    </row>
    <row r="28" spans="1:29" ht="24" x14ac:dyDescent="0.2">
      <c r="A28" s="14" t="s">
        <v>46</v>
      </c>
      <c r="B28" s="13">
        <v>29</v>
      </c>
      <c r="C28" s="13">
        <v>28</v>
      </c>
      <c r="D28" s="7">
        <f t="shared" si="1"/>
        <v>0.96551724137931039</v>
      </c>
      <c r="E28" s="18">
        <v>3415</v>
      </c>
      <c r="F28" s="18">
        <v>1055</v>
      </c>
      <c r="G28" s="8">
        <f t="shared" si="0"/>
        <v>0.30893118594436308</v>
      </c>
      <c r="H28" s="21">
        <v>3.7145593869731801</v>
      </c>
      <c r="I28" s="21">
        <v>1.2889896960590912</v>
      </c>
      <c r="J28" s="21">
        <v>3.6066985645933016</v>
      </c>
      <c r="K28" s="21">
        <v>1.3969565681518288</v>
      </c>
      <c r="L28" s="21">
        <v>3.5792031098153547</v>
      </c>
      <c r="M28" s="21">
        <v>1.3740206793870735</v>
      </c>
      <c r="N28" s="21">
        <v>3.6240000000000001</v>
      </c>
      <c r="O28" s="21">
        <v>1.5424016996239995</v>
      </c>
      <c r="P28" s="21">
        <v>3.9212435233160621</v>
      </c>
      <c r="Q28" s="21">
        <v>1.4582767453928451</v>
      </c>
      <c r="R28" s="21">
        <v>3.701171875</v>
      </c>
      <c r="S28" s="21">
        <v>1.4109467969702978</v>
      </c>
      <c r="T28" s="21">
        <f t="shared" si="2"/>
        <v>3.6911460766163167</v>
      </c>
      <c r="U28" s="21">
        <v>3.558306546469252</v>
      </c>
      <c r="V28" s="21">
        <v>3.4055916807642252</v>
      </c>
      <c r="W28" s="13">
        <v>0</v>
      </c>
      <c r="X28" s="16">
        <f t="shared" si="3"/>
        <v>0</v>
      </c>
      <c r="Y28" s="13">
        <v>8</v>
      </c>
      <c r="Z28" s="8">
        <f t="shared" si="4"/>
        <v>0.2857142857142857</v>
      </c>
      <c r="AA28" s="13">
        <v>20</v>
      </c>
      <c r="AB28" s="8">
        <f t="shared" si="5"/>
        <v>0.7142857142857143</v>
      </c>
      <c r="AC28" s="46"/>
    </row>
    <row r="29" spans="1:29" ht="24" x14ac:dyDescent="0.2">
      <c r="A29" s="14" t="s">
        <v>47</v>
      </c>
      <c r="B29" s="13">
        <v>35</v>
      </c>
      <c r="C29" s="13">
        <v>34</v>
      </c>
      <c r="D29" s="7">
        <f t="shared" si="1"/>
        <v>0.97142857142857142</v>
      </c>
      <c r="E29" s="18">
        <v>5880</v>
      </c>
      <c r="F29" s="18">
        <v>1325</v>
      </c>
      <c r="G29" s="8">
        <f t="shared" si="0"/>
        <v>0.22534013605442177</v>
      </c>
      <c r="H29" s="21">
        <v>3.6015325670498086</v>
      </c>
      <c r="I29" s="21">
        <v>1.3792938907887256</v>
      </c>
      <c r="J29" s="21">
        <v>3.5146831530139102</v>
      </c>
      <c r="K29" s="21">
        <v>1.4854855958916255</v>
      </c>
      <c r="L29" s="21">
        <v>3.4536891679748822</v>
      </c>
      <c r="M29" s="21">
        <v>1.4707858598352697</v>
      </c>
      <c r="N29" s="21">
        <v>3.3662092624356776</v>
      </c>
      <c r="O29" s="21">
        <v>1.7190247372154852</v>
      </c>
      <c r="P29" s="21">
        <v>3.729933110367893</v>
      </c>
      <c r="Q29" s="21">
        <v>1.5705896328083959</v>
      </c>
      <c r="R29" s="21">
        <v>3.5074160811865731</v>
      </c>
      <c r="S29" s="21">
        <v>1.5502468420456281</v>
      </c>
      <c r="T29" s="21">
        <f t="shared" si="2"/>
        <v>3.5289105570047909</v>
      </c>
      <c r="U29" s="21">
        <v>3.4077649310485931</v>
      </c>
      <c r="V29" s="21">
        <v>3.2846289112377662</v>
      </c>
      <c r="W29" s="13">
        <v>1</v>
      </c>
      <c r="X29" s="16">
        <f t="shared" si="3"/>
        <v>2.9411764705882353E-2</v>
      </c>
      <c r="Y29" s="13">
        <v>14</v>
      </c>
      <c r="Z29" s="8">
        <f t="shared" si="4"/>
        <v>0.41176470588235292</v>
      </c>
      <c r="AA29" s="13">
        <v>19</v>
      </c>
      <c r="AB29" s="8">
        <f t="shared" si="5"/>
        <v>0.55882352941176472</v>
      </c>
      <c r="AC29" s="46"/>
    </row>
    <row r="30" spans="1:29" ht="24" x14ac:dyDescent="0.2">
      <c r="A30" s="14" t="s">
        <v>73</v>
      </c>
      <c r="B30" s="13">
        <v>23</v>
      </c>
      <c r="C30" s="13">
        <v>20</v>
      </c>
      <c r="D30" s="7">
        <f t="shared" si="1"/>
        <v>0.86956521739130432</v>
      </c>
      <c r="E30" s="18">
        <v>771</v>
      </c>
      <c r="F30" s="18">
        <v>166</v>
      </c>
      <c r="G30" s="8">
        <f t="shared" si="0"/>
        <v>0.21530479896238652</v>
      </c>
      <c r="H30" s="21">
        <v>3.927710843373494</v>
      </c>
      <c r="I30" s="21">
        <v>1.3283220906420887</v>
      </c>
      <c r="J30" s="21">
        <v>3.9759036144578315</v>
      </c>
      <c r="K30" s="21">
        <v>1.2550591304622079</v>
      </c>
      <c r="L30" s="21">
        <v>3.9518072289156625</v>
      </c>
      <c r="M30" s="21">
        <v>1.5007360978337811</v>
      </c>
      <c r="N30" s="21">
        <v>4.2064516129032254</v>
      </c>
      <c r="O30" s="21">
        <v>1.3127584430451564</v>
      </c>
      <c r="P30" s="21">
        <v>3.8846153846153846</v>
      </c>
      <c r="Q30" s="21">
        <v>1.6615637347586201</v>
      </c>
      <c r="R30" s="21">
        <v>3.963855421686747</v>
      </c>
      <c r="S30" s="21">
        <v>1.3834150378137482</v>
      </c>
      <c r="T30" s="21">
        <f t="shared" si="2"/>
        <v>3.9850573509920575</v>
      </c>
      <c r="U30" s="21">
        <v>3.9453585886586602</v>
      </c>
      <c r="V30" s="21">
        <v>3.8832214911645688</v>
      </c>
      <c r="W30" s="13">
        <v>1</v>
      </c>
      <c r="X30" s="16">
        <f t="shared" si="3"/>
        <v>0.05</v>
      </c>
      <c r="Y30" s="13">
        <v>4</v>
      </c>
      <c r="Z30" s="8">
        <f t="shared" si="4"/>
        <v>0.2</v>
      </c>
      <c r="AA30" s="13">
        <v>15</v>
      </c>
      <c r="AB30" s="8">
        <f t="shared" si="5"/>
        <v>0.75</v>
      </c>
      <c r="AC30" s="46"/>
    </row>
    <row r="31" spans="1:29" x14ac:dyDescent="0.2">
      <c r="A31" s="14" t="s">
        <v>25</v>
      </c>
      <c r="B31" s="13">
        <v>45</v>
      </c>
      <c r="C31" s="13">
        <v>34</v>
      </c>
      <c r="D31" s="7">
        <f t="shared" si="1"/>
        <v>0.75555555555555554</v>
      </c>
      <c r="E31" s="18">
        <v>1664</v>
      </c>
      <c r="F31" s="18">
        <v>603</v>
      </c>
      <c r="G31" s="8">
        <f t="shared" si="0"/>
        <v>0.36237980769230771</v>
      </c>
      <c r="H31" s="21">
        <v>3.5978835978835977</v>
      </c>
      <c r="I31" s="21">
        <v>1.4342586888098703</v>
      </c>
      <c r="J31" s="21">
        <v>3.6476510067114094</v>
      </c>
      <c r="K31" s="21">
        <v>1.4894625455638826</v>
      </c>
      <c r="L31" s="21">
        <v>3.3344537815126052</v>
      </c>
      <c r="M31" s="21">
        <v>1.6124743609680889</v>
      </c>
      <c r="N31" s="21">
        <v>3.7827648114901256</v>
      </c>
      <c r="O31" s="21">
        <v>1.5540122948588571</v>
      </c>
      <c r="P31" s="21">
        <v>4.0945017182130581</v>
      </c>
      <c r="Q31" s="21">
        <v>1.4322342748549663</v>
      </c>
      <c r="R31" s="21">
        <v>3.4817275747508307</v>
      </c>
      <c r="S31" s="21">
        <v>1.6879227471076474</v>
      </c>
      <c r="T31" s="21">
        <f t="shared" si="2"/>
        <v>3.6564970817602709</v>
      </c>
      <c r="U31" s="21">
        <v>3.7534041436254451</v>
      </c>
      <c r="V31" s="21">
        <v>3.741277030012379</v>
      </c>
      <c r="W31" s="13">
        <v>1</v>
      </c>
      <c r="X31" s="16">
        <f t="shared" si="3"/>
        <v>2.9411764705882353E-2</v>
      </c>
      <c r="Y31" s="13">
        <v>11</v>
      </c>
      <c r="Z31" s="8">
        <f t="shared" si="4"/>
        <v>0.3235294117647059</v>
      </c>
      <c r="AA31" s="13">
        <v>22</v>
      </c>
      <c r="AB31" s="8">
        <f t="shared" si="5"/>
        <v>0.6470588235294118</v>
      </c>
      <c r="AC31" s="46"/>
    </row>
    <row r="32" spans="1:29" x14ac:dyDescent="0.2">
      <c r="A32" s="14" t="s">
        <v>26</v>
      </c>
      <c r="B32" s="13">
        <v>52</v>
      </c>
      <c r="C32" s="13">
        <v>50</v>
      </c>
      <c r="D32" s="7">
        <f t="shared" si="1"/>
        <v>0.96153846153846156</v>
      </c>
      <c r="E32" s="18">
        <v>6071</v>
      </c>
      <c r="F32" s="18">
        <v>1286</v>
      </c>
      <c r="G32" s="8">
        <f t="shared" si="0"/>
        <v>0.21182671718003623</v>
      </c>
      <c r="H32" s="21">
        <v>3.6174603174603175</v>
      </c>
      <c r="I32" s="21">
        <v>1.4397113472209684</v>
      </c>
      <c r="J32" s="21">
        <v>3.3882812499999999</v>
      </c>
      <c r="K32" s="21">
        <v>1.4953731661298582</v>
      </c>
      <c r="L32" s="21">
        <v>3.4110135674381485</v>
      </c>
      <c r="M32" s="21">
        <v>1.5122841019753344</v>
      </c>
      <c r="N32" s="21">
        <v>3.7180892717306184</v>
      </c>
      <c r="O32" s="21">
        <v>1.461231535443573</v>
      </c>
      <c r="P32" s="21">
        <v>3.893086816720257</v>
      </c>
      <c r="Q32" s="21">
        <v>1.4093072268719236</v>
      </c>
      <c r="R32" s="21">
        <v>3.3856573705179285</v>
      </c>
      <c r="S32" s="21">
        <v>1.6141672006734378</v>
      </c>
      <c r="T32" s="21">
        <f t="shared" si="2"/>
        <v>3.5689314323112118</v>
      </c>
      <c r="U32" s="21">
        <v>3.4699812261710044</v>
      </c>
      <c r="V32" s="21">
        <v>3.438795526366738</v>
      </c>
      <c r="W32" s="13">
        <v>5</v>
      </c>
      <c r="X32" s="16">
        <f t="shared" si="3"/>
        <v>0.1</v>
      </c>
      <c r="Y32" s="13">
        <v>11</v>
      </c>
      <c r="Z32" s="8">
        <f t="shared" si="4"/>
        <v>0.22</v>
      </c>
      <c r="AA32" s="13">
        <v>34</v>
      </c>
      <c r="AB32" s="8">
        <f t="shared" si="5"/>
        <v>0.68</v>
      </c>
      <c r="AC32" s="46"/>
    </row>
    <row r="33" spans="1:29" ht="24" x14ac:dyDescent="0.2">
      <c r="A33" s="14" t="s">
        <v>48</v>
      </c>
      <c r="B33" s="13">
        <v>47</v>
      </c>
      <c r="C33" s="13">
        <v>46</v>
      </c>
      <c r="D33" s="7">
        <f t="shared" si="1"/>
        <v>0.97872340425531912</v>
      </c>
      <c r="E33" s="18">
        <v>1526</v>
      </c>
      <c r="F33" s="18">
        <v>439</v>
      </c>
      <c r="G33" s="8">
        <f t="shared" si="0"/>
        <v>0.28768020969855834</v>
      </c>
      <c r="H33" s="21">
        <v>3.4606481481481484</v>
      </c>
      <c r="I33" s="21">
        <v>1.6806052236252202</v>
      </c>
      <c r="J33" s="21">
        <v>3.4513888888888888</v>
      </c>
      <c r="K33" s="21">
        <v>1.6553219849734921</v>
      </c>
      <c r="L33" s="21">
        <v>3.3200934579439254</v>
      </c>
      <c r="M33" s="21">
        <v>1.6980131634321778</v>
      </c>
      <c r="N33" s="21">
        <v>3.5831325301204817</v>
      </c>
      <c r="O33" s="21">
        <v>1.7534520319321716</v>
      </c>
      <c r="P33" s="21">
        <v>3.6790123456790123</v>
      </c>
      <c r="Q33" s="21">
        <v>1.7535477510446476</v>
      </c>
      <c r="R33" s="21">
        <v>3.3583138173302109</v>
      </c>
      <c r="S33" s="21">
        <v>1.7537203820115712</v>
      </c>
      <c r="T33" s="21">
        <f t="shared" si="2"/>
        <v>3.4754315313517776</v>
      </c>
      <c r="U33" s="21">
        <v>3.5678169861149289</v>
      </c>
      <c r="V33" s="21">
        <v>3.4317144941310391</v>
      </c>
      <c r="W33" s="13">
        <v>2</v>
      </c>
      <c r="X33" s="16">
        <f t="shared" si="3"/>
        <v>4.3478260869565216E-2</v>
      </c>
      <c r="Y33" s="13">
        <v>18</v>
      </c>
      <c r="Z33" s="8">
        <f t="shared" si="4"/>
        <v>0.39130434782608697</v>
      </c>
      <c r="AA33" s="13">
        <v>26</v>
      </c>
      <c r="AB33" s="8">
        <f t="shared" si="5"/>
        <v>0.56521739130434778</v>
      </c>
      <c r="AC33" s="46"/>
    </row>
    <row r="34" spans="1:29" x14ac:dyDescent="0.2">
      <c r="A34" s="14" t="s">
        <v>49</v>
      </c>
      <c r="B34" s="13">
        <v>21</v>
      </c>
      <c r="C34" s="13">
        <v>21</v>
      </c>
      <c r="D34" s="7">
        <f t="shared" si="1"/>
        <v>1</v>
      </c>
      <c r="E34" s="18">
        <v>545</v>
      </c>
      <c r="F34" s="18">
        <v>273</v>
      </c>
      <c r="G34" s="8">
        <f t="shared" si="0"/>
        <v>0.50091743119266052</v>
      </c>
      <c r="H34" s="21">
        <v>4.159259259259259</v>
      </c>
      <c r="I34" s="21">
        <v>1.2527321099206381</v>
      </c>
      <c r="J34" s="21">
        <v>4.0586080586080584</v>
      </c>
      <c r="K34" s="21">
        <v>1.3518264755810483</v>
      </c>
      <c r="L34" s="21">
        <v>4.1213235294117645</v>
      </c>
      <c r="M34" s="21">
        <v>1.3127199496313715</v>
      </c>
      <c r="N34" s="21">
        <v>4.3763837638376382</v>
      </c>
      <c r="O34" s="21">
        <v>1.1082332554458703</v>
      </c>
      <c r="P34" s="21">
        <v>4.4518518518518517</v>
      </c>
      <c r="Q34" s="21">
        <v>1.1124073397342806</v>
      </c>
      <c r="R34" s="21">
        <v>4.269372693726937</v>
      </c>
      <c r="S34" s="21">
        <v>1.1853047636819662</v>
      </c>
      <c r="T34" s="21">
        <f t="shared" si="2"/>
        <v>4.2394665261159181</v>
      </c>
      <c r="U34" s="21">
        <v>4.0704929561873149</v>
      </c>
      <c r="V34" s="21">
        <v>4.0308001987964142</v>
      </c>
      <c r="W34" s="13">
        <v>0</v>
      </c>
      <c r="X34" s="16">
        <f t="shared" si="3"/>
        <v>0</v>
      </c>
      <c r="Y34" s="13">
        <v>1</v>
      </c>
      <c r="Z34" s="8">
        <f t="shared" si="4"/>
        <v>4.7619047619047616E-2</v>
      </c>
      <c r="AA34" s="13">
        <v>20</v>
      </c>
      <c r="AB34" s="8">
        <f t="shared" si="5"/>
        <v>0.95238095238095233</v>
      </c>
      <c r="AC34" s="46"/>
    </row>
    <row r="35" spans="1:29" ht="24.75" customHeight="1" x14ac:dyDescent="0.2">
      <c r="A35" s="28" t="s">
        <v>56</v>
      </c>
      <c r="B35" s="23"/>
      <c r="C35" s="24"/>
      <c r="D35" s="7"/>
      <c r="E35" s="25"/>
      <c r="F35" s="26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21"/>
      <c r="U35" s="21"/>
      <c r="V35" s="21"/>
      <c r="W35" s="27"/>
      <c r="X35" s="16"/>
      <c r="Y35" s="13"/>
      <c r="Z35" s="8"/>
      <c r="AA35" s="27"/>
      <c r="AB35" s="8"/>
      <c r="AC35" s="46"/>
    </row>
    <row r="36" spans="1:29" x14ac:dyDescent="0.2">
      <c r="A36" s="22" t="s">
        <v>57</v>
      </c>
      <c r="B36" s="23">
        <f>SUM(B8,B13)</f>
        <v>104</v>
      </c>
      <c r="C36" s="23">
        <f>SUM(C8,C13)</f>
        <v>74</v>
      </c>
      <c r="D36" s="7">
        <f>C36/B36</f>
        <v>0.71153846153846156</v>
      </c>
      <c r="E36" s="13">
        <f>SUM(E8,E13)</f>
        <v>2017</v>
      </c>
      <c r="F36" s="13">
        <f>SUM(F8,F13)</f>
        <v>694</v>
      </c>
      <c r="G36" s="8">
        <f>F36/E36</f>
        <v>0.3440753594447199</v>
      </c>
      <c r="H36" s="53">
        <v>3.7397454031117396</v>
      </c>
      <c r="I36" s="53">
        <v>1.3940957826619813</v>
      </c>
      <c r="J36" s="53">
        <v>3.623249299719888</v>
      </c>
      <c r="K36" s="53">
        <v>1.4656679073449164</v>
      </c>
      <c r="L36" s="53">
        <v>3.5742857142857143</v>
      </c>
      <c r="M36" s="53">
        <v>1.5331982630953882</v>
      </c>
      <c r="N36" s="53">
        <v>3.9026162790697674</v>
      </c>
      <c r="O36" s="53">
        <v>1.4460080524566727</v>
      </c>
      <c r="P36" s="53">
        <v>3.9914040114613178</v>
      </c>
      <c r="Q36" s="53">
        <v>1.4373319496649488</v>
      </c>
      <c r="R36" s="53">
        <v>3.6937321937321936</v>
      </c>
      <c r="S36" s="53">
        <v>1.5495397235021162</v>
      </c>
      <c r="T36" s="21">
        <f t="shared" si="2"/>
        <v>3.7541721502301031</v>
      </c>
      <c r="U36" s="21">
        <v>3.8711332554522015</v>
      </c>
      <c r="V36" s="21">
        <v>4.0159570224793297</v>
      </c>
      <c r="W36" s="27">
        <f>SUM(W8,W13)</f>
        <v>4</v>
      </c>
      <c r="X36" s="16">
        <f t="shared" si="3"/>
        <v>5.4054054054054057E-2</v>
      </c>
      <c r="Y36" s="13">
        <f>SUM(Y8,Y13)</f>
        <v>15</v>
      </c>
      <c r="Z36" s="8">
        <f>Y36/C36</f>
        <v>0.20270270270270271</v>
      </c>
      <c r="AA36" s="27">
        <f>SUM(AA8,AA13)</f>
        <v>55</v>
      </c>
      <c r="AB36" s="8">
        <f>AA36/C36</f>
        <v>0.7432432432432432</v>
      </c>
      <c r="AC36" s="46"/>
    </row>
    <row r="37" spans="1:29" x14ac:dyDescent="0.2">
      <c r="A37" s="22" t="s">
        <v>58</v>
      </c>
      <c r="B37" s="23">
        <f>SUM(B9,B31)</f>
        <v>94</v>
      </c>
      <c r="C37" s="23">
        <f>SUM(C9,C31)</f>
        <v>75</v>
      </c>
      <c r="D37" s="7">
        <f>C37/B37</f>
        <v>0.7978723404255319</v>
      </c>
      <c r="E37" s="13">
        <f>SUM(E9,E31)</f>
        <v>3526</v>
      </c>
      <c r="F37" s="13">
        <f>SUM(F9,F31)</f>
        <v>1250</v>
      </c>
      <c r="G37" s="8">
        <f>F37/E37</f>
        <v>0.35450935904707886</v>
      </c>
      <c r="H37" s="53">
        <v>3.6368243243243241</v>
      </c>
      <c r="I37" s="53">
        <v>1.3723000724975278</v>
      </c>
      <c r="J37" s="53">
        <v>3.6577017114914425</v>
      </c>
      <c r="K37" s="53">
        <v>1.4337560383514707</v>
      </c>
      <c r="L37" s="53">
        <v>3.4727863525588951</v>
      </c>
      <c r="M37" s="53">
        <v>1.5036103820960167</v>
      </c>
      <c r="N37" s="53">
        <v>3.8486394557823131</v>
      </c>
      <c r="O37" s="53">
        <v>1.4360281580624736</v>
      </c>
      <c r="P37" s="53">
        <v>4.158285243198681</v>
      </c>
      <c r="Q37" s="53">
        <v>1.3099042722266274</v>
      </c>
      <c r="R37" s="53">
        <v>3.5975806451612904</v>
      </c>
      <c r="S37" s="53">
        <v>1.5472626097347009</v>
      </c>
      <c r="T37" s="21">
        <f t="shared" si="2"/>
        <v>3.7286362887528246</v>
      </c>
      <c r="U37" s="21">
        <v>3.6723721330909229</v>
      </c>
      <c r="V37" s="21">
        <v>3.5595921634752727</v>
      </c>
      <c r="W37" s="27">
        <f>SUM(W9,W31)</f>
        <v>1</v>
      </c>
      <c r="X37" s="16">
        <f t="shared" si="3"/>
        <v>1.3333333333333334E-2</v>
      </c>
      <c r="Y37" s="13">
        <f>SUM(Y9,Y31)</f>
        <v>20</v>
      </c>
      <c r="Z37" s="8">
        <f>Y37/C37</f>
        <v>0.26666666666666666</v>
      </c>
      <c r="AA37" s="27">
        <f>SUM(AA9,AA31)</f>
        <v>54</v>
      </c>
      <c r="AB37" s="8">
        <f>AA37/C37</f>
        <v>0.72</v>
      </c>
      <c r="AC37" s="46"/>
    </row>
    <row r="38" spans="1:29" x14ac:dyDescent="0.2">
      <c r="A38" s="22" t="s">
        <v>59</v>
      </c>
      <c r="B38" s="23">
        <f>SUM(B7,B10,B27,B32)</f>
        <v>163</v>
      </c>
      <c r="C38" s="23">
        <f>SUM(C7,C10,C27,C32)</f>
        <v>150</v>
      </c>
      <c r="D38" s="7">
        <f>C38/B38</f>
        <v>0.92024539877300615</v>
      </c>
      <c r="E38" s="13">
        <f>SUM(E7,E10,E27,E32)</f>
        <v>12411</v>
      </c>
      <c r="F38" s="13">
        <f>SUM(F7,F10,F27,F32)</f>
        <v>3484</v>
      </c>
      <c r="G38" s="8">
        <f>F38/E38</f>
        <v>0.28071871726694064</v>
      </c>
      <c r="H38" s="53">
        <v>3.7782189449801473</v>
      </c>
      <c r="I38" s="53">
        <v>1.2625053573342666</v>
      </c>
      <c r="J38" s="53">
        <v>3.6147356580427448</v>
      </c>
      <c r="K38" s="53">
        <v>1.3455336182075643</v>
      </c>
      <c r="L38" s="53">
        <v>3.5724928366762176</v>
      </c>
      <c r="M38" s="53">
        <v>1.3628321075937302</v>
      </c>
      <c r="N38" s="53">
        <v>3.8072901949703306</v>
      </c>
      <c r="O38" s="53">
        <v>1.3450253709268478</v>
      </c>
      <c r="P38" s="53">
        <v>3.8823698590739144</v>
      </c>
      <c r="Q38" s="53">
        <v>1.3565772598765478</v>
      </c>
      <c r="R38" s="53">
        <v>3.6550043016919989</v>
      </c>
      <c r="S38" s="53">
        <v>1.4034187189395606</v>
      </c>
      <c r="T38" s="21">
        <f t="shared" si="2"/>
        <v>3.7183519659058923</v>
      </c>
      <c r="U38" s="21">
        <v>3.7704065445441475</v>
      </c>
      <c r="V38" s="21">
        <v>3.6656424388406035</v>
      </c>
      <c r="W38" s="27">
        <f>SUM(W7,W10,W27,W32)</f>
        <v>5</v>
      </c>
      <c r="X38" s="16">
        <f t="shared" si="3"/>
        <v>3.3333333333333333E-2</v>
      </c>
      <c r="Y38" s="13">
        <f>SUM(Y7,Y10,Y27,Y32)</f>
        <v>31</v>
      </c>
      <c r="Z38" s="8">
        <f>Y38/C38</f>
        <v>0.20666666666666667</v>
      </c>
      <c r="AA38" s="27">
        <f>SUM(AA7,AA10,AA27,AA32)</f>
        <v>114</v>
      </c>
      <c r="AB38" s="8">
        <f>AA38/C38</f>
        <v>0.76</v>
      </c>
      <c r="AC38" s="46"/>
    </row>
    <row r="39" spans="1:29" x14ac:dyDescent="0.2">
      <c r="A39" s="22" t="s">
        <v>60</v>
      </c>
      <c r="B39" s="23">
        <f>SUM(B3,B5,B6,B11,B12,B29,B28,B30,B33:B34)</f>
        <v>391</v>
      </c>
      <c r="C39" s="23">
        <f>SUM(C3,C5,C6,C11,C12,C29,C28,C30,C33:C34)</f>
        <v>352</v>
      </c>
      <c r="D39" s="7">
        <f>C39/B39</f>
        <v>0.90025575447570327</v>
      </c>
      <c r="E39" s="13">
        <f>SUM(E3,E5,E6,E11,E12,E29,E28,E30,E33:E34)</f>
        <v>31866</v>
      </c>
      <c r="F39" s="13">
        <f>SUM(F3,F5,F6,F11,F12,F29,F28,F30,F33:F34)</f>
        <v>7023</v>
      </c>
      <c r="G39" s="8">
        <f>F39/E39</f>
        <v>0.22039163999246847</v>
      </c>
      <c r="H39" s="53">
        <v>3.5530629853321831</v>
      </c>
      <c r="I39" s="53">
        <v>1.4722574616642998</v>
      </c>
      <c r="J39" s="53">
        <v>3.5427503951717201</v>
      </c>
      <c r="K39" s="53">
        <v>1.4932554972561516</v>
      </c>
      <c r="L39" s="53">
        <v>3.4178498985801218</v>
      </c>
      <c r="M39" s="53">
        <v>1.5530479118881186</v>
      </c>
      <c r="N39" s="53">
        <v>3.5277529095792302</v>
      </c>
      <c r="O39" s="53">
        <v>1.6537430674795195</v>
      </c>
      <c r="P39" s="53">
        <v>3.83302752293578</v>
      </c>
      <c r="Q39" s="53">
        <v>1.5582518926211189</v>
      </c>
      <c r="R39" s="53">
        <v>3.482628836132021</v>
      </c>
      <c r="S39" s="53">
        <v>1.6045629277570146</v>
      </c>
      <c r="T39" s="21">
        <f t="shared" si="2"/>
        <v>3.5595120912885094</v>
      </c>
      <c r="U39" s="21">
        <v>3.6618036701901633</v>
      </c>
      <c r="V39" s="41">
        <v>3.4961490600530514</v>
      </c>
      <c r="W39" s="27">
        <f>SUM(W3,W5,W6,W11,W12,W29,W28,W30,W33:W34)</f>
        <v>15</v>
      </c>
      <c r="X39" s="16">
        <f t="shared" si="3"/>
        <v>4.261363636363636E-2</v>
      </c>
      <c r="Y39" s="27">
        <f>SUM(Y3,Y5,Y6,Y11,Y12,Y29,Y28,Y30,Y33:Y34)</f>
        <v>111</v>
      </c>
      <c r="Z39" s="8">
        <f>Y39/C39</f>
        <v>0.31534090909090912</v>
      </c>
      <c r="AA39" s="27">
        <f>SUM(AA3,AA5,AA6,AA11,AA12,AA29,AA28,AA30,AA33:AA34)</f>
        <v>226</v>
      </c>
      <c r="AB39" s="8">
        <f>AA39/C39</f>
        <v>0.64204545454545459</v>
      </c>
      <c r="AC39" s="46"/>
    </row>
    <row r="40" spans="1:29" x14ac:dyDescent="0.2">
      <c r="A40" s="22" t="s">
        <v>61</v>
      </c>
      <c r="B40" s="23">
        <f>SUM(B14:B26,B4)</f>
        <v>672</v>
      </c>
      <c r="C40" s="23">
        <f>SUM(C14:C26,C4)</f>
        <v>494</v>
      </c>
      <c r="D40" s="7">
        <f>C40/B40</f>
        <v>0.73511904761904767</v>
      </c>
      <c r="E40" s="13">
        <f>SUM(E14:E26,E4)</f>
        <v>17425</v>
      </c>
      <c r="F40" s="13">
        <f>SUM(F14:F26,F4)</f>
        <v>4667</v>
      </c>
      <c r="G40" s="8">
        <f>F40/E40</f>
        <v>0.26783357245337158</v>
      </c>
      <c r="H40" s="53">
        <v>3.3044704861111112</v>
      </c>
      <c r="I40" s="53">
        <v>1.502463638357233</v>
      </c>
      <c r="J40" s="53">
        <v>3.3964710884353742</v>
      </c>
      <c r="K40" s="53">
        <v>1.5118485487840911</v>
      </c>
      <c r="L40" s="53">
        <v>3.1385927505330491</v>
      </c>
      <c r="M40" s="53">
        <v>1.6306351322599297</v>
      </c>
      <c r="N40" s="53">
        <v>3.4441067940091163</v>
      </c>
      <c r="O40" s="53">
        <v>1.6097400493152232</v>
      </c>
      <c r="P40" s="53">
        <v>3.8203776899429074</v>
      </c>
      <c r="Q40" s="53">
        <v>1.4936036806452697</v>
      </c>
      <c r="R40" s="53">
        <v>3.2838184931506849</v>
      </c>
      <c r="S40" s="53">
        <v>1.6353288033387567</v>
      </c>
      <c r="T40" s="21">
        <f t="shared" si="2"/>
        <v>3.3979728836970402</v>
      </c>
      <c r="U40" s="21">
        <v>3.3356511598598981</v>
      </c>
      <c r="V40" s="21">
        <v>3.1227784372803185</v>
      </c>
      <c r="W40" s="27">
        <f>SUM(W14:W26,W4)</f>
        <v>59</v>
      </c>
      <c r="X40" s="16">
        <f t="shared" si="3"/>
        <v>0.1194331983805668</v>
      </c>
      <c r="Y40" s="13">
        <f>SUM(Y14:Y26,Y4)</f>
        <v>155</v>
      </c>
      <c r="Z40" s="8">
        <f>Y40/C40</f>
        <v>0.31376518218623484</v>
      </c>
      <c r="AA40" s="27">
        <f>SUM(AA14:AA26,AA4)</f>
        <v>280</v>
      </c>
      <c r="AB40" s="8">
        <f>AA40/C40</f>
        <v>0.5668016194331984</v>
      </c>
      <c r="AC40" s="46"/>
    </row>
    <row r="41" spans="1:29" x14ac:dyDescent="0.2">
      <c r="A41" s="22"/>
      <c r="B41" s="23"/>
      <c r="D41" s="7"/>
      <c r="E41" s="25"/>
      <c r="F41" s="26"/>
      <c r="G41" s="8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7"/>
      <c r="X41" s="16"/>
      <c r="Y41" s="13"/>
      <c r="Z41" s="8"/>
      <c r="AA41" s="27"/>
      <c r="AB41" s="8"/>
      <c r="AC41" s="46"/>
    </row>
    <row r="42" spans="1:29" s="12" customFormat="1" ht="24" customHeight="1" x14ac:dyDescent="0.2">
      <c r="A42" s="29" t="s">
        <v>50</v>
      </c>
      <c r="B42" s="10">
        <f>SUM(B3:B34)</f>
        <v>1424</v>
      </c>
      <c r="C42" s="10">
        <f>SUM(C3:C34)</f>
        <v>1145</v>
      </c>
      <c r="D42" s="38">
        <f>C42/B42</f>
        <v>0.8040730337078652</v>
      </c>
      <c r="E42" s="10">
        <f>SUM(E3:E34)</f>
        <v>67245</v>
      </c>
      <c r="F42" s="10">
        <f>SUM(F3:F34)</f>
        <v>17118</v>
      </c>
      <c r="G42" s="39">
        <f>F42/E42</f>
        <v>0.2545616774481374</v>
      </c>
      <c r="H42" s="40">
        <v>3.5467896375491983</v>
      </c>
      <c r="I42" s="40">
        <v>1.4395850941960895</v>
      </c>
      <c r="J42" s="40">
        <v>3.5306359725613299</v>
      </c>
      <c r="K42" s="40">
        <v>1.4657763706398899</v>
      </c>
      <c r="L42" s="40">
        <v>3.384732645403377</v>
      </c>
      <c r="M42" s="40">
        <v>1.5418976984580699</v>
      </c>
      <c r="N42" s="40">
        <v>3.6032465982334685</v>
      </c>
      <c r="O42" s="40">
        <v>1.5648783113132179</v>
      </c>
      <c r="P42" s="40">
        <v>3.8721331316187593</v>
      </c>
      <c r="Q42" s="40">
        <v>1.479072468941248</v>
      </c>
      <c r="R42" s="40">
        <v>3.4819093414648448</v>
      </c>
      <c r="S42" s="40">
        <v>1.5730263006147209</v>
      </c>
      <c r="T42" s="40">
        <f t="shared" si="2"/>
        <v>3.5699078878051633</v>
      </c>
      <c r="U42" s="40">
        <v>3.5302263235934475</v>
      </c>
      <c r="V42" s="40">
        <v>3.3662012906577594</v>
      </c>
      <c r="W42" s="15">
        <f>SUM(W3:W34)</f>
        <v>84</v>
      </c>
      <c r="X42" s="17">
        <f t="shared" si="3"/>
        <v>7.3362445414847155E-2</v>
      </c>
      <c r="Y42" s="10">
        <f>SUM(Y3:Y34)</f>
        <v>332</v>
      </c>
      <c r="Z42" s="11">
        <f>Y42/C42</f>
        <v>0.28995633187772923</v>
      </c>
      <c r="AA42" s="10">
        <f>SUM(AA3:AA34)</f>
        <v>729</v>
      </c>
      <c r="AB42" s="11">
        <f>AA42/C42</f>
        <v>0.63668122270742356</v>
      </c>
      <c r="AC42" s="46"/>
    </row>
    <row r="43" spans="1:29" x14ac:dyDescent="0.2">
      <c r="D43" s="19"/>
      <c r="G43" s="11"/>
      <c r="I43" s="45"/>
      <c r="K43" s="45"/>
      <c r="M43" s="45"/>
      <c r="O43" s="45"/>
      <c r="Q43" s="45"/>
      <c r="S43" s="45"/>
      <c r="T43" s="45"/>
      <c r="U43" s="45"/>
    </row>
    <row r="44" spans="1:29" x14ac:dyDescent="0.2">
      <c r="J44" s="45"/>
      <c r="L44" s="45"/>
      <c r="N44" s="45"/>
      <c r="P44" s="45"/>
      <c r="R44" s="45"/>
      <c r="V44" s="45"/>
    </row>
    <row r="46" spans="1:29" ht="12.75" x14ac:dyDescent="0.2">
      <c r="C46" s="54"/>
      <c r="D46" s="55"/>
    </row>
    <row r="47" spans="1:29" ht="12.75" x14ac:dyDescent="0.2">
      <c r="C47" s="54"/>
    </row>
    <row r="48" spans="1:29" ht="12.75" x14ac:dyDescent="0.2">
      <c r="C48" s="54"/>
    </row>
    <row r="49" spans="3:4" ht="12.75" x14ac:dyDescent="0.2">
      <c r="C49" s="54"/>
    </row>
    <row r="50" spans="3:4" ht="12.75" x14ac:dyDescent="0.2">
      <c r="C50" s="54"/>
    </row>
    <row r="51" spans="3:4" ht="12.75" x14ac:dyDescent="0.2">
      <c r="C51" s="54"/>
    </row>
    <row r="52" spans="3:4" ht="12.75" x14ac:dyDescent="0.2">
      <c r="C52" s="54"/>
    </row>
    <row r="53" spans="3:4" ht="12.75" x14ac:dyDescent="0.2">
      <c r="C53" s="54"/>
      <c r="D53" s="55"/>
    </row>
    <row r="54" spans="3:4" ht="12.75" x14ac:dyDescent="0.2">
      <c r="C54" s="54"/>
    </row>
    <row r="55" spans="3:4" ht="12.75" x14ac:dyDescent="0.2">
      <c r="C55" s="54"/>
    </row>
    <row r="56" spans="3:4" ht="12.75" x14ac:dyDescent="0.2">
      <c r="C56" s="54"/>
    </row>
    <row r="57" spans="3:4" ht="12.75" x14ac:dyDescent="0.2">
      <c r="C57" s="54"/>
    </row>
    <row r="58" spans="3:4" ht="12.75" x14ac:dyDescent="0.2">
      <c r="C58" s="54"/>
    </row>
    <row r="59" spans="3:4" ht="12.75" x14ac:dyDescent="0.2">
      <c r="C59" s="54"/>
    </row>
    <row r="60" spans="3:4" ht="12.75" x14ac:dyDescent="0.2">
      <c r="C60" s="54"/>
    </row>
    <row r="61" spans="3:4" ht="12.75" x14ac:dyDescent="0.2">
      <c r="C61" s="54"/>
    </row>
    <row r="62" spans="3:4" ht="12.75" x14ac:dyDescent="0.2">
      <c r="C62" s="54"/>
    </row>
    <row r="63" spans="3:4" ht="12.75" x14ac:dyDescent="0.2">
      <c r="C63" s="54"/>
    </row>
    <row r="64" spans="3:4" ht="12.75" x14ac:dyDescent="0.2">
      <c r="C64" s="54"/>
    </row>
    <row r="65" spans="3:4" ht="12.75" x14ac:dyDescent="0.2">
      <c r="C65" s="54"/>
    </row>
    <row r="66" spans="3:4" ht="12.75" x14ac:dyDescent="0.2">
      <c r="C66" s="54"/>
    </row>
    <row r="67" spans="3:4" ht="12.75" x14ac:dyDescent="0.2">
      <c r="C67" s="54"/>
    </row>
    <row r="68" spans="3:4" ht="12.75" x14ac:dyDescent="0.2">
      <c r="C68" s="54"/>
    </row>
    <row r="69" spans="3:4" ht="12.75" x14ac:dyDescent="0.2">
      <c r="C69" s="54"/>
    </row>
    <row r="70" spans="3:4" ht="12.75" x14ac:dyDescent="0.2">
      <c r="C70" s="54"/>
    </row>
    <row r="71" spans="3:4" ht="12.75" x14ac:dyDescent="0.2">
      <c r="C71" s="54"/>
    </row>
    <row r="72" spans="3:4" ht="12.75" x14ac:dyDescent="0.2">
      <c r="C72" s="54"/>
      <c r="D72" s="55"/>
    </row>
  </sheetData>
  <mergeCells count="4">
    <mergeCell ref="W1:AB1"/>
    <mergeCell ref="W2:X2"/>
    <mergeCell ref="Y2:Z2"/>
    <mergeCell ref="AA2:AB2"/>
  </mergeCells>
  <pageMargins left="0.47244094488188981" right="0.27559055118110237" top="0.51181102362204722" bottom="0.43307086614173229" header="0" footer="0"/>
  <pageSetup paperSize="9" scale="47" orientation="landscape" r:id="rId1"/>
  <headerFooter alignWithMargins="0">
    <oddHeader>&amp;C&amp;"Arial,Negrita"&amp;12RESULTADOS FINALES GRADO 2016-2017</oddHeader>
  </headerFooter>
  <ignoredErrors>
    <ignoredError sqref="D42 Y36:Z38 D36:D40 Z42 AB42 Z39" formula="1"/>
    <ignoredError sqref="X42 X3:X34 X35:X40" formula="1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44"/>
  <sheetViews>
    <sheetView view="pageLayout" zoomScaleNormal="100" workbookViewId="0">
      <selection activeCell="A2" sqref="A2"/>
    </sheetView>
  </sheetViews>
  <sheetFormatPr baseColWidth="10" defaultRowHeight="12" x14ac:dyDescent="0.2"/>
  <cols>
    <col min="1" max="1" width="31.140625" style="9" customWidth="1"/>
    <col min="2" max="2" width="11.42578125" style="13" customWidth="1"/>
    <col min="3" max="3" width="10.140625" style="13" customWidth="1"/>
    <col min="4" max="4" width="11.42578125" style="13" customWidth="1"/>
    <col min="5" max="5" width="13.28515625" style="13" customWidth="1"/>
    <col min="6" max="11" width="7.85546875" style="9" customWidth="1"/>
    <col min="12" max="13" width="7.140625" style="9" customWidth="1"/>
    <col min="14" max="17" width="7.42578125" style="9" customWidth="1"/>
    <col min="18" max="18" width="11.7109375" style="9" customWidth="1"/>
    <col min="19" max="22" width="11.28515625" style="9" customWidth="1"/>
    <col min="23" max="23" width="5.28515625" style="13" customWidth="1"/>
    <col min="24" max="24" width="8.28515625" style="9" customWidth="1"/>
    <col min="25" max="25" width="4.5703125" style="9" customWidth="1"/>
    <col min="26" max="26" width="7.5703125" style="9" customWidth="1"/>
    <col min="27" max="27" width="5.28515625" style="9" customWidth="1"/>
    <col min="28" max="28" width="9.28515625" style="9" customWidth="1"/>
    <col min="29" max="16384" width="11.42578125" style="9"/>
  </cols>
  <sheetData>
    <row r="1" spans="1:31" s="12" customFormat="1" ht="12.75" customHeight="1" x14ac:dyDescent="0.2"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31"/>
      <c r="V1" s="31"/>
      <c r="W1" s="88" t="s">
        <v>52</v>
      </c>
      <c r="X1" s="88"/>
      <c r="Y1" s="88"/>
      <c r="Z1" s="88"/>
      <c r="AA1" s="88"/>
      <c r="AB1" s="88"/>
    </row>
    <row r="2" spans="1:31" s="12" customFormat="1" ht="36" x14ac:dyDescent="0.2">
      <c r="A2" s="32" t="s">
        <v>6</v>
      </c>
      <c r="B2" s="32" t="s">
        <v>7</v>
      </c>
      <c r="C2" s="33" t="s">
        <v>8</v>
      </c>
      <c r="D2" s="34" t="s">
        <v>9</v>
      </c>
      <c r="E2" s="35" t="s">
        <v>89</v>
      </c>
      <c r="F2" s="35" t="s">
        <v>12</v>
      </c>
      <c r="G2" s="35" t="s">
        <v>67</v>
      </c>
      <c r="H2" s="35" t="s">
        <v>13</v>
      </c>
      <c r="I2" s="35" t="s">
        <v>68</v>
      </c>
      <c r="J2" s="35" t="s">
        <v>14</v>
      </c>
      <c r="K2" s="35" t="s">
        <v>69</v>
      </c>
      <c r="L2" s="35" t="s">
        <v>15</v>
      </c>
      <c r="M2" s="35" t="s">
        <v>70</v>
      </c>
      <c r="N2" s="35" t="s">
        <v>16</v>
      </c>
      <c r="O2" s="35" t="s">
        <v>71</v>
      </c>
      <c r="P2" s="35" t="s">
        <v>17</v>
      </c>
      <c r="Q2" s="35" t="s">
        <v>72</v>
      </c>
      <c r="R2" s="36" t="s">
        <v>99</v>
      </c>
      <c r="S2" s="36" t="s">
        <v>96</v>
      </c>
      <c r="T2" s="36" t="s">
        <v>90</v>
      </c>
      <c r="U2" s="36" t="s">
        <v>66</v>
      </c>
      <c r="V2" s="36" t="s">
        <v>54</v>
      </c>
      <c r="W2" s="89" t="s">
        <v>18</v>
      </c>
      <c r="X2" s="90"/>
      <c r="Y2" s="89" t="s">
        <v>19</v>
      </c>
      <c r="Z2" s="90"/>
      <c r="AA2" s="89" t="s">
        <v>20</v>
      </c>
      <c r="AB2" s="90"/>
    </row>
    <row r="3" spans="1:31" ht="24" x14ac:dyDescent="0.2">
      <c r="A3" s="14" t="s">
        <v>29</v>
      </c>
      <c r="B3" s="48">
        <v>167</v>
      </c>
      <c r="C3" s="13">
        <v>127</v>
      </c>
      <c r="D3" s="7">
        <f>C3/B3</f>
        <v>0.76047904191616766</v>
      </c>
      <c r="E3" s="8">
        <v>0.95736643281165679</v>
      </c>
      <c r="F3" s="21">
        <v>3.6870562534134352</v>
      </c>
      <c r="G3" s="21">
        <v>1.5260369104399412</v>
      </c>
      <c r="H3" s="21">
        <v>3.7336711711711712</v>
      </c>
      <c r="I3" s="21">
        <v>1.499112688538605</v>
      </c>
      <c r="J3" s="21">
        <v>3.9861495844875345</v>
      </c>
      <c r="K3" s="21">
        <v>1.4322570181647374</v>
      </c>
      <c r="L3" s="21">
        <v>4.3479934029686644</v>
      </c>
      <c r="M3" s="21">
        <v>1.1225070596510094</v>
      </c>
      <c r="N3" s="21">
        <v>3.6189692982456139</v>
      </c>
      <c r="O3" s="21">
        <v>1.6551559533756628</v>
      </c>
      <c r="P3" s="21">
        <v>3.7615384615384615</v>
      </c>
      <c r="Q3" s="21">
        <v>1.548289537053223</v>
      </c>
      <c r="R3" s="21">
        <f>AVERAGE(F3,H3,J3,L3,N3,P3)</f>
        <v>3.8558963619708133</v>
      </c>
      <c r="S3" s="21">
        <v>3.7332184180863917</v>
      </c>
      <c r="T3" s="21">
        <v>3.6157831629417587</v>
      </c>
      <c r="U3" s="21">
        <v>3.5705024111623826</v>
      </c>
      <c r="V3" s="21">
        <v>3.4420111469144921</v>
      </c>
      <c r="W3" s="13">
        <v>9</v>
      </c>
      <c r="X3" s="16">
        <f>W3/C3</f>
        <v>7.0866141732283464E-2</v>
      </c>
      <c r="Y3" s="13">
        <v>28</v>
      </c>
      <c r="Z3" s="8">
        <f>Y3/C3</f>
        <v>0.22047244094488189</v>
      </c>
      <c r="AA3" s="13">
        <v>90</v>
      </c>
      <c r="AB3" s="8">
        <f>AA3/C3</f>
        <v>0.70866141732283461</v>
      </c>
      <c r="AD3" s="54"/>
    </row>
    <row r="4" spans="1:31" ht="12.75" x14ac:dyDescent="0.2">
      <c r="A4" s="14" t="s">
        <v>100</v>
      </c>
      <c r="B4" s="48">
        <v>38</v>
      </c>
      <c r="C4" s="13">
        <v>20</v>
      </c>
      <c r="D4" s="7">
        <f t="shared" ref="D4:D34" si="0">C4/B4</f>
        <v>0.52631578947368418</v>
      </c>
      <c r="E4" s="8">
        <v>0.92896935933147629</v>
      </c>
      <c r="F4" s="21">
        <v>4.3103448275862073</v>
      </c>
      <c r="G4" s="21">
        <v>0.75190215883151457</v>
      </c>
      <c r="H4" s="21">
        <v>4.4303797468354427</v>
      </c>
      <c r="I4" s="21">
        <v>0.65405136440256606</v>
      </c>
      <c r="J4" s="21">
        <v>4.4367816091954024</v>
      </c>
      <c r="K4" s="21">
        <v>0.7579217212033168</v>
      </c>
      <c r="L4" s="21">
        <v>4.6931818181818183</v>
      </c>
      <c r="M4" s="21">
        <v>0.57451537889351667</v>
      </c>
      <c r="N4" s="21">
        <v>4.5113636363636367</v>
      </c>
      <c r="O4" s="21">
        <v>0.80221415121500572</v>
      </c>
      <c r="P4" s="21">
        <v>4.5057471264367814</v>
      </c>
      <c r="Q4" s="21">
        <v>0.6075793223817223</v>
      </c>
      <c r="R4" s="21">
        <f t="shared" ref="R4:R42" si="1">AVERAGE(F4,H4,J4,L4,N4,P4)</f>
        <v>4.4812997940998809</v>
      </c>
      <c r="S4" s="21"/>
      <c r="T4" s="21"/>
      <c r="U4" s="21"/>
      <c r="V4" s="21"/>
      <c r="W4" s="13">
        <v>0</v>
      </c>
      <c r="X4" s="16">
        <f t="shared" ref="X4:X40" si="2">W4/C4</f>
        <v>0</v>
      </c>
      <c r="Y4" s="13">
        <v>0</v>
      </c>
      <c r="Z4" s="8">
        <f t="shared" ref="Z4:Z40" si="3">Y4/C4</f>
        <v>0</v>
      </c>
      <c r="AA4" s="13">
        <v>20</v>
      </c>
      <c r="AB4" s="8">
        <f t="shared" ref="AB4:AB40" si="4">AA4/C4</f>
        <v>1</v>
      </c>
      <c r="AD4" s="54"/>
      <c r="AE4" s="55"/>
    </row>
    <row r="5" spans="1:31" ht="12.75" x14ac:dyDescent="0.2">
      <c r="A5" s="14" t="s">
        <v>30</v>
      </c>
      <c r="B5" s="48">
        <v>113</v>
      </c>
      <c r="C5" s="13">
        <v>96</v>
      </c>
      <c r="D5" s="7">
        <f t="shared" si="0"/>
        <v>0.84955752212389379</v>
      </c>
      <c r="E5" s="8">
        <v>0.88466111771700362</v>
      </c>
      <c r="F5" s="21">
        <v>3.510662177328844</v>
      </c>
      <c r="G5" s="21">
        <v>1.6045446088576065</v>
      </c>
      <c r="H5" s="21">
        <v>3.3818944844124701</v>
      </c>
      <c r="I5" s="21">
        <v>1.649513791669464</v>
      </c>
      <c r="J5" s="21">
        <v>3.8211615871190339</v>
      </c>
      <c r="K5" s="21">
        <v>1.4901636161033978</v>
      </c>
      <c r="L5" s="21">
        <v>4.2325976230899833</v>
      </c>
      <c r="M5" s="21">
        <v>1.250459117702498</v>
      </c>
      <c r="N5" s="21">
        <v>3.4215575620767495</v>
      </c>
      <c r="O5" s="21">
        <v>1.7503885994499937</v>
      </c>
      <c r="P5" s="21">
        <v>3.5851183765501693</v>
      </c>
      <c r="Q5" s="21">
        <v>1.6090983425846948</v>
      </c>
      <c r="R5" s="21">
        <f t="shared" si="1"/>
        <v>3.6588319684295421</v>
      </c>
      <c r="S5" s="21">
        <v>3.7696155909886322</v>
      </c>
      <c r="T5" s="21">
        <v>3.6654043288559195</v>
      </c>
      <c r="U5" s="21">
        <v>3.5724169996788722</v>
      </c>
      <c r="V5" s="21">
        <v>3.5549012666413802</v>
      </c>
      <c r="W5" s="13">
        <v>5</v>
      </c>
      <c r="X5" s="16">
        <f t="shared" si="2"/>
        <v>5.2083333333333336E-2</v>
      </c>
      <c r="Y5" s="13">
        <v>28</v>
      </c>
      <c r="Z5" s="8">
        <f t="shared" si="3"/>
        <v>0.29166666666666669</v>
      </c>
      <c r="AA5" s="13">
        <v>63</v>
      </c>
      <c r="AB5" s="8">
        <f t="shared" si="4"/>
        <v>0.65625</v>
      </c>
      <c r="AD5" s="54"/>
      <c r="AE5" s="55"/>
    </row>
    <row r="6" spans="1:31" ht="12.75" x14ac:dyDescent="0.2">
      <c r="A6" s="14" t="s">
        <v>31</v>
      </c>
      <c r="B6" s="48">
        <v>134</v>
      </c>
      <c r="C6" s="13">
        <v>100</v>
      </c>
      <c r="D6" s="7">
        <f t="shared" si="0"/>
        <v>0.74626865671641796</v>
      </c>
      <c r="E6" s="8">
        <v>1</v>
      </c>
      <c r="F6" s="21">
        <v>3.5765503875968991</v>
      </c>
      <c r="G6" s="21">
        <v>1.5244380177657435</v>
      </c>
      <c r="H6" s="21">
        <v>3.7576374745417516</v>
      </c>
      <c r="I6" s="21">
        <v>1.4186459348339648</v>
      </c>
      <c r="J6" s="21">
        <v>3.9048086359175662</v>
      </c>
      <c r="K6" s="21">
        <v>1.4272696527888855</v>
      </c>
      <c r="L6" s="21">
        <v>4.4641472868217056</v>
      </c>
      <c r="M6" s="21">
        <v>1.0416512341054882</v>
      </c>
      <c r="N6" s="21">
        <v>3.4961089494163424</v>
      </c>
      <c r="O6" s="21">
        <v>1.6725588777120826</v>
      </c>
      <c r="P6" s="21">
        <v>3.6806231742940603</v>
      </c>
      <c r="Q6" s="21">
        <v>1.4989419274020046</v>
      </c>
      <c r="R6" s="21">
        <f t="shared" si="1"/>
        <v>3.8133126514313873</v>
      </c>
      <c r="S6" s="21">
        <v>3.6850406727563496</v>
      </c>
      <c r="T6" s="21">
        <v>3.5734803372223514</v>
      </c>
      <c r="U6" s="21">
        <v>3.664112453787963</v>
      </c>
      <c r="V6" s="21">
        <v>3.6923313119080028</v>
      </c>
      <c r="W6" s="13">
        <v>9</v>
      </c>
      <c r="X6" s="16">
        <f t="shared" si="2"/>
        <v>0.09</v>
      </c>
      <c r="Y6" s="13">
        <v>13</v>
      </c>
      <c r="Z6" s="8">
        <f t="shared" si="3"/>
        <v>0.13</v>
      </c>
      <c r="AA6" s="13">
        <v>78</v>
      </c>
      <c r="AB6" s="8">
        <f t="shared" si="4"/>
        <v>0.78</v>
      </c>
      <c r="AD6" s="54"/>
    </row>
    <row r="7" spans="1:31" ht="12.75" x14ac:dyDescent="0.2">
      <c r="A7" s="14" t="s">
        <v>32</v>
      </c>
      <c r="B7" s="48">
        <v>60</v>
      </c>
      <c r="C7" s="13">
        <v>57</v>
      </c>
      <c r="D7" s="7">
        <f t="shared" si="0"/>
        <v>0.95</v>
      </c>
      <c r="E7" s="8">
        <v>0.93184357541899443</v>
      </c>
      <c r="F7" s="21">
        <v>4.0610006854009599</v>
      </c>
      <c r="G7" s="21">
        <v>1.1769304368083735</v>
      </c>
      <c r="H7" s="21">
        <v>3.9963636363636366</v>
      </c>
      <c r="I7" s="21">
        <v>1.2330309097080072</v>
      </c>
      <c r="J7" s="21">
        <v>4.2785862785862783</v>
      </c>
      <c r="K7" s="21">
        <v>1.0748700260130528</v>
      </c>
      <c r="L7" s="21">
        <v>4.432302405498282</v>
      </c>
      <c r="M7" s="21">
        <v>0.97460244317525579</v>
      </c>
      <c r="N7" s="21">
        <v>3.8544827586206898</v>
      </c>
      <c r="O7" s="21">
        <v>1.3990768577450712</v>
      </c>
      <c r="P7" s="21">
        <v>4.0786749482401659</v>
      </c>
      <c r="Q7" s="21">
        <v>1.2080047976277202</v>
      </c>
      <c r="R7" s="21">
        <f t="shared" si="1"/>
        <v>4.1169017854516694</v>
      </c>
      <c r="S7" s="21">
        <v>3.9741566846530532</v>
      </c>
      <c r="T7" s="21">
        <v>3.8316459391570512</v>
      </c>
      <c r="U7" s="21">
        <v>3.7164482840888575</v>
      </c>
      <c r="V7" s="21">
        <v>3.6821639039088492</v>
      </c>
      <c r="W7" s="13">
        <v>0</v>
      </c>
      <c r="X7" s="16">
        <f t="shared" si="2"/>
        <v>0</v>
      </c>
      <c r="Y7" s="13">
        <v>8</v>
      </c>
      <c r="Z7" s="8">
        <f t="shared" si="3"/>
        <v>0.14035087719298245</v>
      </c>
      <c r="AA7" s="13">
        <v>49</v>
      </c>
      <c r="AB7" s="8">
        <f t="shared" si="4"/>
        <v>0.85964912280701755</v>
      </c>
      <c r="AD7" s="54"/>
    </row>
    <row r="8" spans="1:31" ht="12.75" x14ac:dyDescent="0.2">
      <c r="A8" s="14" t="s">
        <v>55</v>
      </c>
      <c r="B8" s="48">
        <v>37</v>
      </c>
      <c r="C8" s="13">
        <v>24</v>
      </c>
      <c r="D8" s="7">
        <f t="shared" si="0"/>
        <v>0.64864864864864868</v>
      </c>
      <c r="E8" s="8">
        <v>0.96624879459980717</v>
      </c>
      <c r="F8" s="21">
        <v>4.1714285714285717</v>
      </c>
      <c r="G8" s="21">
        <v>1.1389700379082623</v>
      </c>
      <c r="H8" s="21">
        <v>4.141414141414141</v>
      </c>
      <c r="I8" s="21">
        <v>1.2206564059679668</v>
      </c>
      <c r="J8" s="21">
        <v>4.2285714285714286</v>
      </c>
      <c r="K8" s="21">
        <v>1.3027865317283363</v>
      </c>
      <c r="L8" s="21">
        <v>4.0961538461538458</v>
      </c>
      <c r="M8" s="21">
        <v>1.4314038920986485</v>
      </c>
      <c r="N8" s="21">
        <v>4.1047619047619044</v>
      </c>
      <c r="O8" s="21">
        <v>1.2779476449174991</v>
      </c>
      <c r="P8" s="21">
        <v>4.1047619047619044</v>
      </c>
      <c r="Q8" s="21">
        <v>1.3510950652925482</v>
      </c>
      <c r="R8" s="21">
        <f t="shared" si="1"/>
        <v>4.141181966181966</v>
      </c>
      <c r="S8" s="21">
        <v>4.2849906629318388</v>
      </c>
      <c r="T8" s="21">
        <v>4.6198156682027651</v>
      </c>
      <c r="U8" s="21">
        <v>4.4000307673617378</v>
      </c>
      <c r="V8" s="21">
        <v>4.380334909002074</v>
      </c>
      <c r="W8" s="13">
        <v>3</v>
      </c>
      <c r="X8" s="16">
        <f t="shared" si="2"/>
        <v>0.125</v>
      </c>
      <c r="Y8" s="13">
        <v>3</v>
      </c>
      <c r="Z8" s="8">
        <f t="shared" si="3"/>
        <v>0.125</v>
      </c>
      <c r="AA8" s="13">
        <v>18</v>
      </c>
      <c r="AB8" s="8">
        <f t="shared" si="4"/>
        <v>0.75</v>
      </c>
      <c r="AD8" s="54"/>
      <c r="AE8" s="55"/>
    </row>
    <row r="9" spans="1:31" ht="12.75" x14ac:dyDescent="0.2">
      <c r="A9" s="14" t="s">
        <v>22</v>
      </c>
      <c r="B9" s="48">
        <v>125</v>
      </c>
      <c r="C9" s="13">
        <v>96</v>
      </c>
      <c r="D9" s="7">
        <f t="shared" si="0"/>
        <v>0.76800000000000002</v>
      </c>
      <c r="E9" s="8">
        <v>0.95930232558139539</v>
      </c>
      <c r="F9" s="21">
        <v>3.6706766917293234</v>
      </c>
      <c r="G9" s="21">
        <v>1.3160342389607358</v>
      </c>
      <c r="H9" s="21">
        <v>3.6940602115541092</v>
      </c>
      <c r="I9" s="21">
        <v>1.3326783053036435</v>
      </c>
      <c r="J9" s="21">
        <v>3.9474921630094042</v>
      </c>
      <c r="K9" s="21">
        <v>1.2415935285489417</v>
      </c>
      <c r="L9" s="21">
        <v>4.4000000000000004</v>
      </c>
      <c r="M9" s="21">
        <v>1.0194469951355125</v>
      </c>
      <c r="N9" s="21">
        <v>3.5853846153846152</v>
      </c>
      <c r="O9" s="21">
        <v>1.5037859094129609</v>
      </c>
      <c r="P9" s="21">
        <v>3.7129770992366411</v>
      </c>
      <c r="Q9" s="21">
        <v>1.3034828438852841</v>
      </c>
      <c r="R9" s="21">
        <f t="shared" si="1"/>
        <v>3.8350984634856822</v>
      </c>
      <c r="S9" s="21">
        <v>3.845202445356724</v>
      </c>
      <c r="T9" s="21">
        <v>3.6409641882399857</v>
      </c>
      <c r="U9" s="21">
        <v>3.7574369161507897</v>
      </c>
      <c r="V9" s="21">
        <v>3.7669052279353044</v>
      </c>
      <c r="W9" s="13">
        <v>2</v>
      </c>
      <c r="X9" s="16">
        <f t="shared" si="2"/>
        <v>2.0833333333333332E-2</v>
      </c>
      <c r="Y9" s="13">
        <v>21</v>
      </c>
      <c r="Z9" s="8">
        <f t="shared" si="3"/>
        <v>0.21875</v>
      </c>
      <c r="AA9" s="13">
        <v>73</v>
      </c>
      <c r="AB9" s="8">
        <f t="shared" si="4"/>
        <v>0.76041666666666663</v>
      </c>
      <c r="AD9" s="54"/>
      <c r="AE9" s="55"/>
    </row>
    <row r="10" spans="1:31" ht="12.75" x14ac:dyDescent="0.2">
      <c r="A10" s="14" t="s">
        <v>51</v>
      </c>
      <c r="B10" s="48">
        <v>105</v>
      </c>
      <c r="C10" s="13">
        <v>104</v>
      </c>
      <c r="D10" s="7">
        <f t="shared" si="0"/>
        <v>0.99047619047619051</v>
      </c>
      <c r="E10" s="8">
        <v>0.97560975609756095</v>
      </c>
      <c r="F10" s="21">
        <v>4.2397026943326104</v>
      </c>
      <c r="G10" s="21">
        <v>1.0821965412812686</v>
      </c>
      <c r="H10" s="21">
        <v>4.1602067183462532</v>
      </c>
      <c r="I10" s="21">
        <v>1.1005267453311161</v>
      </c>
      <c r="J10" s="21">
        <v>4.3720496894409937</v>
      </c>
      <c r="K10" s="21">
        <v>1.0005100395554374</v>
      </c>
      <c r="L10" s="21">
        <v>4.4883576529028248</v>
      </c>
      <c r="M10" s="21">
        <v>0.95793732402760734</v>
      </c>
      <c r="N10" s="21">
        <v>4.2565217391304344</v>
      </c>
      <c r="O10" s="21">
        <v>1.158207880075715</v>
      </c>
      <c r="P10" s="21">
        <v>4.3175046554934822</v>
      </c>
      <c r="Q10" s="21">
        <v>1.024413680821199</v>
      </c>
      <c r="R10" s="21">
        <f t="shared" si="1"/>
        <v>4.3057238582744333</v>
      </c>
      <c r="S10" s="21">
        <v>4.4405014516622323</v>
      </c>
      <c r="T10" s="21">
        <v>4.2864605729777656</v>
      </c>
      <c r="U10" s="21">
        <v>4.3605310036754314</v>
      </c>
      <c r="V10" s="21">
        <v>4.3554216546497004</v>
      </c>
      <c r="W10" s="13">
        <v>0</v>
      </c>
      <c r="X10" s="16">
        <f t="shared" si="2"/>
        <v>0</v>
      </c>
      <c r="Y10" s="13">
        <v>7</v>
      </c>
      <c r="Z10" s="8">
        <f t="shared" si="3"/>
        <v>6.7307692307692304E-2</v>
      </c>
      <c r="AA10" s="13">
        <v>97</v>
      </c>
      <c r="AB10" s="8">
        <f t="shared" si="4"/>
        <v>0.93269230769230771</v>
      </c>
      <c r="AD10" s="54"/>
      <c r="AE10" s="55"/>
    </row>
    <row r="11" spans="1:31" ht="24" x14ac:dyDescent="0.2">
      <c r="A11" s="14" t="s">
        <v>23</v>
      </c>
      <c r="B11" s="48">
        <v>77</v>
      </c>
      <c r="C11" s="13">
        <v>31</v>
      </c>
      <c r="D11" s="7">
        <f t="shared" si="0"/>
        <v>0.40259740259740262</v>
      </c>
      <c r="E11" s="8">
        <v>0.95460704607046065</v>
      </c>
      <c r="F11" s="21">
        <v>3.8608695652173912</v>
      </c>
      <c r="G11" s="21">
        <v>1.3104636685910742</v>
      </c>
      <c r="H11" s="21">
        <v>3.9482758620689653</v>
      </c>
      <c r="I11" s="21">
        <v>1.1930583832516646</v>
      </c>
      <c r="J11" s="21">
        <v>4.1551724137931032</v>
      </c>
      <c r="K11" s="21">
        <v>1.1985748658909161</v>
      </c>
      <c r="L11" s="21">
        <v>4.321739130434783</v>
      </c>
      <c r="M11" s="21">
        <v>1.0641513057481786</v>
      </c>
      <c r="N11" s="21">
        <v>3.8859649122807016</v>
      </c>
      <c r="O11" s="21">
        <v>1.2462955510342915</v>
      </c>
      <c r="P11" s="21">
        <v>4.1565217391304348</v>
      </c>
      <c r="Q11" s="21">
        <v>1.1439490261909682</v>
      </c>
      <c r="R11" s="21">
        <f t="shared" si="1"/>
        <v>4.0547572704875634</v>
      </c>
      <c r="S11" s="21">
        <v>3.6967991913746627</v>
      </c>
      <c r="T11" s="21">
        <v>3.4104311979034532</v>
      </c>
      <c r="U11" s="21">
        <v>3.4909671587967579</v>
      </c>
      <c r="V11" s="21">
        <v>3.4987797142874508</v>
      </c>
      <c r="W11" s="13">
        <v>2</v>
      </c>
      <c r="X11" s="16">
        <f t="shared" si="2"/>
        <v>6.4516129032258063E-2</v>
      </c>
      <c r="Y11" s="13">
        <v>7</v>
      </c>
      <c r="Z11" s="8">
        <f t="shared" si="3"/>
        <v>0.22580645161290322</v>
      </c>
      <c r="AA11" s="13">
        <v>22</v>
      </c>
      <c r="AB11" s="8">
        <f t="shared" si="4"/>
        <v>0.70967741935483875</v>
      </c>
      <c r="AD11" s="54"/>
      <c r="AE11" s="55"/>
    </row>
    <row r="12" spans="1:31" ht="24" x14ac:dyDescent="0.2">
      <c r="A12" s="14" t="s">
        <v>95</v>
      </c>
      <c r="B12" s="48">
        <v>26</v>
      </c>
      <c r="C12" s="13">
        <v>25</v>
      </c>
      <c r="D12" s="7">
        <f t="shared" si="0"/>
        <v>0.96153846153846156</v>
      </c>
      <c r="E12" s="8">
        <v>0.96639883126369608</v>
      </c>
      <c r="F12" s="21">
        <v>3.6137184115523464</v>
      </c>
      <c r="G12" s="21">
        <v>1.3642270599666664</v>
      </c>
      <c r="H12" s="21">
        <v>3.8194945848375452</v>
      </c>
      <c r="I12" s="21">
        <v>1.3364656087382629</v>
      </c>
      <c r="J12" s="21">
        <v>3.9855595667870034</v>
      </c>
      <c r="K12" s="21">
        <v>1.3350653220016639</v>
      </c>
      <c r="L12" s="21">
        <v>4.458181818181818</v>
      </c>
      <c r="M12" s="21">
        <v>1.0185668529727361</v>
      </c>
      <c r="N12" s="21">
        <v>3.8086642599277978</v>
      </c>
      <c r="O12" s="21">
        <v>1.4998299490277651</v>
      </c>
      <c r="P12" s="21">
        <v>3.8519855595667871</v>
      </c>
      <c r="Q12" s="21">
        <v>1.415406184265628</v>
      </c>
      <c r="R12" s="21">
        <f t="shared" si="1"/>
        <v>3.9229340334755496</v>
      </c>
      <c r="S12" s="21">
        <v>4.0671432869962274</v>
      </c>
      <c r="T12" s="21" t="s">
        <v>97</v>
      </c>
      <c r="U12" s="21" t="s">
        <v>97</v>
      </c>
      <c r="V12" s="21" t="s">
        <v>97</v>
      </c>
      <c r="W12" s="13">
        <v>0</v>
      </c>
      <c r="X12" s="16">
        <f t="shared" si="2"/>
        <v>0</v>
      </c>
      <c r="Y12" s="13">
        <v>5</v>
      </c>
      <c r="Z12" s="8">
        <f t="shared" si="3"/>
        <v>0.2</v>
      </c>
      <c r="AA12" s="13">
        <v>20</v>
      </c>
      <c r="AB12" s="8">
        <f t="shared" si="4"/>
        <v>0.8</v>
      </c>
      <c r="AD12" s="54"/>
      <c r="AE12" s="55"/>
    </row>
    <row r="13" spans="1:31" ht="12.75" x14ac:dyDescent="0.2">
      <c r="A13" s="14" t="s">
        <v>24</v>
      </c>
      <c r="B13" s="48">
        <v>96</v>
      </c>
      <c r="C13" s="13">
        <v>86</v>
      </c>
      <c r="D13" s="7">
        <f t="shared" si="0"/>
        <v>0.89583333333333337</v>
      </c>
      <c r="E13" s="8">
        <v>0.97317298797409801</v>
      </c>
      <c r="F13" s="21">
        <v>3.6954773869346735</v>
      </c>
      <c r="G13" s="21">
        <v>1.4627258972700499</v>
      </c>
      <c r="H13" s="21">
        <v>3.7470899470899472</v>
      </c>
      <c r="I13" s="21">
        <v>1.4716798661915207</v>
      </c>
      <c r="J13" s="21">
        <v>4.0348004094165812</v>
      </c>
      <c r="K13" s="21">
        <v>1.3293721501544968</v>
      </c>
      <c r="L13" s="21">
        <v>4.3282828282828278</v>
      </c>
      <c r="M13" s="21">
        <v>1.1098912219575592</v>
      </c>
      <c r="N13" s="21">
        <v>3.7353535353535352</v>
      </c>
      <c r="O13" s="21">
        <v>1.5592973146688529</v>
      </c>
      <c r="P13" s="21">
        <v>3.7997977755308394</v>
      </c>
      <c r="Q13" s="21">
        <v>1.4615032883636905</v>
      </c>
      <c r="R13" s="21">
        <f t="shared" si="1"/>
        <v>3.8901336471014005</v>
      </c>
      <c r="S13" s="21">
        <v>4.0756443842705101</v>
      </c>
      <c r="T13" s="21">
        <v>3.8694232095798444</v>
      </c>
      <c r="U13" s="21">
        <v>3.8370356595990849</v>
      </c>
      <c r="V13" s="21">
        <v>3.6493948341324827</v>
      </c>
      <c r="W13" s="13">
        <v>3</v>
      </c>
      <c r="X13" s="16">
        <f t="shared" si="2"/>
        <v>3.4883720930232558E-2</v>
      </c>
      <c r="Y13" s="13">
        <v>15</v>
      </c>
      <c r="Z13" s="8">
        <f t="shared" si="3"/>
        <v>0.1744186046511628</v>
      </c>
      <c r="AA13" s="13">
        <v>68</v>
      </c>
      <c r="AB13" s="8">
        <f t="shared" si="4"/>
        <v>0.79069767441860461</v>
      </c>
      <c r="AD13" s="54"/>
      <c r="AE13" s="55"/>
    </row>
    <row r="14" spans="1:31" ht="12.75" x14ac:dyDescent="0.2">
      <c r="A14" s="14" t="s">
        <v>33</v>
      </c>
      <c r="B14" s="48">
        <v>137</v>
      </c>
      <c r="C14" s="13">
        <v>99</v>
      </c>
      <c r="D14" s="7">
        <f t="shared" si="0"/>
        <v>0.72262773722627738</v>
      </c>
      <c r="E14" s="8">
        <v>0.96296296296296291</v>
      </c>
      <c r="F14" s="21">
        <v>3.2679012345679013</v>
      </c>
      <c r="G14" s="21">
        <v>1.5937398516020058</v>
      </c>
      <c r="H14" s="21">
        <v>3.267605633802817</v>
      </c>
      <c r="I14" s="21">
        <v>1.5856206511660085</v>
      </c>
      <c r="J14" s="21">
        <v>3.5126582278481013</v>
      </c>
      <c r="K14" s="21">
        <v>1.6092939109795141</v>
      </c>
      <c r="L14" s="21">
        <v>3.9541511771995044</v>
      </c>
      <c r="M14" s="21">
        <v>1.4304832659417697</v>
      </c>
      <c r="N14" s="21">
        <v>3.2096177558569665</v>
      </c>
      <c r="O14" s="21">
        <v>1.6896069312429129</v>
      </c>
      <c r="P14" s="21">
        <v>3.3403205918618988</v>
      </c>
      <c r="Q14" s="21">
        <v>1.6224016326384159</v>
      </c>
      <c r="R14" s="21">
        <f t="shared" si="1"/>
        <v>3.425375770189532</v>
      </c>
      <c r="S14" s="21">
        <v>3.7146809386863566</v>
      </c>
      <c r="T14" s="21">
        <v>3.3640094740180024</v>
      </c>
      <c r="U14" s="21">
        <v>3.3603998169369156</v>
      </c>
      <c r="V14" s="21">
        <v>3.3416964166342673</v>
      </c>
      <c r="W14" s="13">
        <v>15</v>
      </c>
      <c r="X14" s="16">
        <f t="shared" si="2"/>
        <v>0.15151515151515152</v>
      </c>
      <c r="Y14" s="13">
        <v>24</v>
      </c>
      <c r="Z14" s="8">
        <f t="shared" si="3"/>
        <v>0.24242424242424243</v>
      </c>
      <c r="AA14" s="13">
        <v>60</v>
      </c>
      <c r="AB14" s="8">
        <f t="shared" si="4"/>
        <v>0.60606060606060608</v>
      </c>
      <c r="AD14" s="54"/>
      <c r="AE14" s="55"/>
    </row>
    <row r="15" spans="1:31" ht="24" x14ac:dyDescent="0.2">
      <c r="A15" s="14" t="s">
        <v>34</v>
      </c>
      <c r="B15" s="48">
        <v>82</v>
      </c>
      <c r="C15" s="13">
        <v>73</v>
      </c>
      <c r="D15" s="7">
        <f t="shared" si="0"/>
        <v>0.8902439024390244</v>
      </c>
      <c r="E15" s="8">
        <v>1</v>
      </c>
      <c r="F15" s="21">
        <v>3.4760432766615148</v>
      </c>
      <c r="G15" s="21">
        <v>1.3906914503938446</v>
      </c>
      <c r="H15" s="21">
        <v>3.706168831168831</v>
      </c>
      <c r="I15" s="21">
        <v>1.3780017100544915</v>
      </c>
      <c r="J15" s="21">
        <v>3.8124006359300475</v>
      </c>
      <c r="K15" s="21">
        <v>1.3341802959739741</v>
      </c>
      <c r="L15" s="21">
        <v>4.1238390092879254</v>
      </c>
      <c r="M15" s="21">
        <v>1.3606273514617016</v>
      </c>
      <c r="N15" s="21">
        <v>3.5619195046439627</v>
      </c>
      <c r="O15" s="21">
        <v>1.4558213642728435</v>
      </c>
      <c r="P15" s="21">
        <v>3.6281249999999998</v>
      </c>
      <c r="Q15" s="21">
        <v>1.359769467481468</v>
      </c>
      <c r="R15" s="21">
        <f t="shared" si="1"/>
        <v>3.7180827096153801</v>
      </c>
      <c r="S15" s="21">
        <v>3.7651239741993172</v>
      </c>
      <c r="T15" s="21">
        <v>3.2637735889148423</v>
      </c>
      <c r="U15" s="21">
        <v>3.3517916663331047</v>
      </c>
      <c r="V15" s="21">
        <v>3.3927226918809303</v>
      </c>
      <c r="W15" s="13">
        <v>3</v>
      </c>
      <c r="X15" s="16">
        <f t="shared" si="2"/>
        <v>4.1095890410958902E-2</v>
      </c>
      <c r="Y15" s="13">
        <v>17</v>
      </c>
      <c r="Z15" s="8">
        <f t="shared" si="3"/>
        <v>0.23287671232876711</v>
      </c>
      <c r="AA15" s="13">
        <v>53</v>
      </c>
      <c r="AB15" s="8">
        <f t="shared" si="4"/>
        <v>0.72602739726027399</v>
      </c>
      <c r="AD15" s="54"/>
      <c r="AE15" s="55"/>
    </row>
    <row r="16" spans="1:31" ht="24" x14ac:dyDescent="0.2">
      <c r="A16" s="14" t="s">
        <v>35</v>
      </c>
      <c r="B16" s="48">
        <v>79</v>
      </c>
      <c r="C16" s="13">
        <v>28</v>
      </c>
      <c r="D16" s="7">
        <f t="shared" si="0"/>
        <v>0.35443037974683544</v>
      </c>
      <c r="E16" s="8">
        <v>0.9468937875751503</v>
      </c>
      <c r="F16" s="21">
        <v>3.7</v>
      </c>
      <c r="G16" s="21">
        <v>1.423229213917715</v>
      </c>
      <c r="H16" s="21">
        <v>3.3492063492063493</v>
      </c>
      <c r="I16" s="21">
        <v>1.6015865150154598</v>
      </c>
      <c r="J16" s="21">
        <v>3.8615384615384616</v>
      </c>
      <c r="K16" s="21">
        <v>1.298501498620658</v>
      </c>
      <c r="L16" s="21">
        <v>4.3307692307692305</v>
      </c>
      <c r="M16" s="21">
        <v>1.1968204746988242</v>
      </c>
      <c r="N16" s="21">
        <v>3.6666666666666665</v>
      </c>
      <c r="O16" s="21">
        <v>1.5231546211727816</v>
      </c>
      <c r="P16" s="21">
        <v>3.806201550387597</v>
      </c>
      <c r="Q16" s="21">
        <v>1.335088476585008</v>
      </c>
      <c r="R16" s="21">
        <f t="shared" si="1"/>
        <v>3.785730376428051</v>
      </c>
      <c r="S16" s="21">
        <v>3.3868014219576721</v>
      </c>
      <c r="T16" s="21">
        <v>3.3146901034157117</v>
      </c>
      <c r="U16" s="21">
        <v>3.4179260025999509</v>
      </c>
      <c r="V16" s="21">
        <v>3.7122370812615166</v>
      </c>
      <c r="W16" s="13">
        <v>1</v>
      </c>
      <c r="X16" s="16">
        <f t="shared" si="2"/>
        <v>3.5714285714285712E-2</v>
      </c>
      <c r="Y16" s="13">
        <v>12</v>
      </c>
      <c r="Z16" s="8">
        <f t="shared" si="3"/>
        <v>0.42857142857142855</v>
      </c>
      <c r="AA16" s="13">
        <v>15</v>
      </c>
      <c r="AB16" s="8">
        <f t="shared" si="4"/>
        <v>0.5357142857142857</v>
      </c>
      <c r="AD16" s="54"/>
      <c r="AE16" s="55"/>
    </row>
    <row r="17" spans="1:31" ht="38.25" customHeight="1" x14ac:dyDescent="0.2">
      <c r="A17" s="14" t="s">
        <v>36</v>
      </c>
      <c r="B17" s="48">
        <v>180</v>
      </c>
      <c r="C17" s="13">
        <v>97</v>
      </c>
      <c r="D17" s="7">
        <f t="shared" si="0"/>
        <v>0.53888888888888886</v>
      </c>
      <c r="E17" s="8">
        <v>0.92537313432835822</v>
      </c>
      <c r="F17" s="21">
        <v>3.538095238095238</v>
      </c>
      <c r="G17" s="21">
        <v>1.4299586981563401</v>
      </c>
      <c r="H17" s="21">
        <v>3.8036809815950918</v>
      </c>
      <c r="I17" s="21">
        <v>1.3400021190599727</v>
      </c>
      <c r="J17" s="21">
        <v>4.0276953511374876</v>
      </c>
      <c r="K17" s="21">
        <v>1.2855728507641764</v>
      </c>
      <c r="L17" s="21">
        <v>4.4240687679083095</v>
      </c>
      <c r="M17" s="21">
        <v>1.0318602754993733</v>
      </c>
      <c r="N17" s="21">
        <v>3.6063218390804597</v>
      </c>
      <c r="O17" s="21">
        <v>1.5504300816311942</v>
      </c>
      <c r="P17" s="21">
        <v>3.710727969348659</v>
      </c>
      <c r="Q17" s="21">
        <v>1.4130740874248517</v>
      </c>
      <c r="R17" s="21">
        <f t="shared" si="1"/>
        <v>3.8517650245275412</v>
      </c>
      <c r="S17" s="21">
        <v>3.7538150388520997</v>
      </c>
      <c r="T17" s="21">
        <v>3.6358735215648115</v>
      </c>
      <c r="U17" s="21">
        <v>3.4872856849409311</v>
      </c>
      <c r="V17" s="21">
        <v>3.4746639609597487</v>
      </c>
      <c r="W17" s="13">
        <v>5</v>
      </c>
      <c r="X17" s="16">
        <f t="shared" si="2"/>
        <v>5.1546391752577317E-2</v>
      </c>
      <c r="Y17" s="13">
        <v>13</v>
      </c>
      <c r="Z17" s="8">
        <f t="shared" si="3"/>
        <v>0.13402061855670103</v>
      </c>
      <c r="AA17" s="13">
        <v>79</v>
      </c>
      <c r="AB17" s="8">
        <f t="shared" si="4"/>
        <v>0.81443298969072164</v>
      </c>
      <c r="AD17" s="54"/>
      <c r="AE17" s="55"/>
    </row>
    <row r="18" spans="1:31" ht="12.75" x14ac:dyDescent="0.2">
      <c r="A18" s="14" t="s">
        <v>37</v>
      </c>
      <c r="B18" s="48">
        <v>93</v>
      </c>
      <c r="C18" s="13">
        <v>55</v>
      </c>
      <c r="D18" s="7">
        <f t="shared" si="0"/>
        <v>0.59139784946236562</v>
      </c>
      <c r="E18" s="8">
        <v>0.88243831640058057</v>
      </c>
      <c r="F18" s="21">
        <v>3.4397905759162302</v>
      </c>
      <c r="G18" s="21">
        <v>1.636841617941855</v>
      </c>
      <c r="H18" s="21">
        <v>3.5494505494505493</v>
      </c>
      <c r="I18" s="21">
        <v>1.6471219584960666</v>
      </c>
      <c r="J18" s="21">
        <v>3.6363636363636362</v>
      </c>
      <c r="K18" s="21">
        <v>1.6284974393803717</v>
      </c>
      <c r="L18" s="21">
        <v>4.1111111111111107</v>
      </c>
      <c r="M18" s="21">
        <v>1.3461265681906185</v>
      </c>
      <c r="N18" s="21">
        <v>3.261780104712042</v>
      </c>
      <c r="O18" s="21">
        <v>1.736467974100236</v>
      </c>
      <c r="P18" s="21">
        <v>3.4285714285714284</v>
      </c>
      <c r="Q18" s="21">
        <v>1.6181906665886594</v>
      </c>
      <c r="R18" s="21">
        <f t="shared" si="1"/>
        <v>3.5711779010208331</v>
      </c>
      <c r="S18" s="21">
        <v>3.6545529940371213</v>
      </c>
      <c r="T18" s="21">
        <v>3.417825919442802</v>
      </c>
      <c r="U18" s="21">
        <v>3.2607484930106225</v>
      </c>
      <c r="V18" s="21">
        <v>3.152103408525643</v>
      </c>
      <c r="W18" s="13">
        <v>11</v>
      </c>
      <c r="X18" s="16">
        <f t="shared" si="2"/>
        <v>0.2</v>
      </c>
      <c r="Y18" s="13">
        <v>14</v>
      </c>
      <c r="Z18" s="8">
        <f t="shared" si="3"/>
        <v>0.25454545454545452</v>
      </c>
      <c r="AA18" s="13">
        <v>30</v>
      </c>
      <c r="AB18" s="8">
        <f t="shared" si="4"/>
        <v>0.54545454545454541</v>
      </c>
      <c r="AD18" s="54"/>
      <c r="AE18" s="55"/>
    </row>
    <row r="19" spans="1:31" ht="36" x14ac:dyDescent="0.2">
      <c r="A19" s="14" t="s">
        <v>38</v>
      </c>
      <c r="B19" s="48">
        <v>101</v>
      </c>
      <c r="C19" s="13">
        <v>85</v>
      </c>
      <c r="D19" s="7">
        <f t="shared" si="0"/>
        <v>0.84158415841584155</v>
      </c>
      <c r="E19" s="8">
        <v>0.96934604904632149</v>
      </c>
      <c r="F19" s="21">
        <v>2.9490084985835696</v>
      </c>
      <c r="G19" s="21">
        <v>1.6759306955783024</v>
      </c>
      <c r="H19" s="21">
        <v>3.0632716049382718</v>
      </c>
      <c r="I19" s="21">
        <v>1.6588509571347603</v>
      </c>
      <c r="J19" s="21">
        <v>3.2562592047128129</v>
      </c>
      <c r="K19" s="21">
        <v>1.7317999649366347</v>
      </c>
      <c r="L19" s="21">
        <v>4.0129496402877693</v>
      </c>
      <c r="M19" s="21">
        <v>1.3219949628868806</v>
      </c>
      <c r="N19" s="21">
        <v>2.9075391180654337</v>
      </c>
      <c r="O19" s="21">
        <v>1.786699053585405</v>
      </c>
      <c r="P19" s="21">
        <v>3.0211864406779663</v>
      </c>
      <c r="Q19" s="21">
        <v>1.6499462952083914</v>
      </c>
      <c r="R19" s="21">
        <f t="shared" si="1"/>
        <v>3.201702417877637</v>
      </c>
      <c r="S19" s="21">
        <v>3.5924648626285531</v>
      </c>
      <c r="T19" s="21">
        <v>3.4309173764506249</v>
      </c>
      <c r="U19" s="21">
        <v>3.4229270268589636</v>
      </c>
      <c r="V19" s="21">
        <v>3.2866312255366976</v>
      </c>
      <c r="W19" s="13">
        <v>16</v>
      </c>
      <c r="X19" s="16">
        <f t="shared" si="2"/>
        <v>0.18823529411764706</v>
      </c>
      <c r="Y19" s="13">
        <v>31</v>
      </c>
      <c r="Z19" s="8">
        <f t="shared" si="3"/>
        <v>0.36470588235294116</v>
      </c>
      <c r="AA19" s="13">
        <v>38</v>
      </c>
      <c r="AB19" s="8">
        <f t="shared" si="4"/>
        <v>0.44705882352941179</v>
      </c>
      <c r="AD19" s="54"/>
      <c r="AE19" s="55"/>
    </row>
    <row r="20" spans="1:31" ht="24" x14ac:dyDescent="0.2">
      <c r="A20" s="14" t="s">
        <v>39</v>
      </c>
      <c r="B20" s="48">
        <v>130</v>
      </c>
      <c r="C20" s="13">
        <v>78</v>
      </c>
      <c r="D20" s="7">
        <f t="shared" si="0"/>
        <v>0.6</v>
      </c>
      <c r="E20" s="8">
        <v>0.98484848484848486</v>
      </c>
      <c r="F20" s="21">
        <v>2.9970414201183431</v>
      </c>
      <c r="G20" s="21">
        <v>1.6393287166534951</v>
      </c>
      <c r="H20" s="21">
        <v>3.0499194847020936</v>
      </c>
      <c r="I20" s="21">
        <v>1.6419169048825486</v>
      </c>
      <c r="J20" s="21">
        <v>3.3708920187793425</v>
      </c>
      <c r="K20" s="21">
        <v>1.5851478534073424</v>
      </c>
      <c r="L20" s="21">
        <v>4.1109467455621305</v>
      </c>
      <c r="M20" s="21">
        <v>1.2464343182664523</v>
      </c>
      <c r="N20" s="21">
        <v>2.9410029498525074</v>
      </c>
      <c r="O20" s="21">
        <v>1.7048198759531039</v>
      </c>
      <c r="P20" s="21">
        <v>3.0949554896142435</v>
      </c>
      <c r="Q20" s="21">
        <v>1.6143500473199281</v>
      </c>
      <c r="R20" s="21">
        <f t="shared" si="1"/>
        <v>3.2607930181047764</v>
      </c>
      <c r="S20" s="21">
        <v>3.3428329927176144</v>
      </c>
      <c r="T20" s="21">
        <v>3.1730123303635671</v>
      </c>
      <c r="U20" s="21">
        <v>3.2946649150068366</v>
      </c>
      <c r="V20" s="21">
        <v>3.2029024036474047</v>
      </c>
      <c r="W20" s="13">
        <v>17</v>
      </c>
      <c r="X20" s="16">
        <f t="shared" si="2"/>
        <v>0.21794871794871795</v>
      </c>
      <c r="Y20" s="13">
        <v>29</v>
      </c>
      <c r="Z20" s="8">
        <f t="shared" si="3"/>
        <v>0.37179487179487181</v>
      </c>
      <c r="AA20" s="13">
        <v>32</v>
      </c>
      <c r="AB20" s="8">
        <f t="shared" si="4"/>
        <v>0.41025641025641024</v>
      </c>
      <c r="AD20" s="54"/>
      <c r="AE20" s="55"/>
    </row>
    <row r="21" spans="1:31" ht="24" x14ac:dyDescent="0.2">
      <c r="A21" s="14" t="s">
        <v>40</v>
      </c>
      <c r="B21" s="48">
        <v>101</v>
      </c>
      <c r="C21" s="13">
        <v>88</v>
      </c>
      <c r="D21" s="7">
        <f t="shared" si="0"/>
        <v>0.87128712871287128</v>
      </c>
      <c r="E21" s="8">
        <v>0.92708333333333337</v>
      </c>
      <c r="F21" s="21">
        <v>3.6575178997613365</v>
      </c>
      <c r="G21" s="21">
        <v>1.4813486530246032</v>
      </c>
      <c r="H21" s="21">
        <v>3.8021108179419527</v>
      </c>
      <c r="I21" s="21">
        <v>1.4078082981527744</v>
      </c>
      <c r="J21" s="21">
        <v>4.0921212121212118</v>
      </c>
      <c r="K21" s="21">
        <v>1.3178197958810618</v>
      </c>
      <c r="L21" s="21">
        <v>4.5193236714975846</v>
      </c>
      <c r="M21" s="21">
        <v>0.96033223119066913</v>
      </c>
      <c r="N21" s="21">
        <v>3.668280871670702</v>
      </c>
      <c r="O21" s="21">
        <v>1.5659672038199666</v>
      </c>
      <c r="P21" s="21">
        <v>3.7373493975903616</v>
      </c>
      <c r="Q21" s="21">
        <v>1.4289536475158078</v>
      </c>
      <c r="R21" s="21">
        <f t="shared" si="1"/>
        <v>3.9127839784305247</v>
      </c>
      <c r="S21" s="21">
        <v>3.9164831210338384</v>
      </c>
      <c r="T21" s="21">
        <v>3.8530061220259921</v>
      </c>
      <c r="U21" s="21">
        <v>3.612799050404373</v>
      </c>
      <c r="V21" s="21">
        <v>3.6200173753323064</v>
      </c>
      <c r="W21" s="13">
        <v>5</v>
      </c>
      <c r="X21" s="16">
        <f t="shared" si="2"/>
        <v>5.6818181818181816E-2</v>
      </c>
      <c r="Y21" s="13">
        <v>19</v>
      </c>
      <c r="Z21" s="8">
        <f t="shared" si="3"/>
        <v>0.21590909090909091</v>
      </c>
      <c r="AA21" s="13">
        <v>64</v>
      </c>
      <c r="AB21" s="8">
        <f t="shared" si="4"/>
        <v>0.72727272727272729</v>
      </c>
      <c r="AD21" s="54"/>
      <c r="AE21" s="55"/>
    </row>
    <row r="22" spans="1:31" ht="12.75" x14ac:dyDescent="0.2">
      <c r="A22" s="14" t="s">
        <v>41</v>
      </c>
      <c r="B22" s="48">
        <v>66</v>
      </c>
      <c r="C22" s="13">
        <v>49</v>
      </c>
      <c r="D22" s="7">
        <f t="shared" si="0"/>
        <v>0.74242424242424243</v>
      </c>
      <c r="E22" s="8">
        <v>0.93666026871401153</v>
      </c>
      <c r="F22" s="21">
        <v>3.6076555023923444</v>
      </c>
      <c r="G22" s="21">
        <v>1.6317577697723296</v>
      </c>
      <c r="H22" s="21">
        <v>3.6717171717171717</v>
      </c>
      <c r="I22" s="21">
        <v>1.6673356602274396</v>
      </c>
      <c r="J22" s="21">
        <v>3.8221153846153846</v>
      </c>
      <c r="K22" s="21">
        <v>1.6007520413022074</v>
      </c>
      <c r="L22" s="21">
        <v>4.0526315789473681</v>
      </c>
      <c r="M22" s="21">
        <v>1.5572736479421005</v>
      </c>
      <c r="N22" s="21">
        <v>3.6985645933014353</v>
      </c>
      <c r="O22" s="21">
        <v>1.6984290951465528</v>
      </c>
      <c r="P22" s="21">
        <v>3.6859903381642511</v>
      </c>
      <c r="Q22" s="21">
        <v>1.6672012650422932</v>
      </c>
      <c r="R22" s="21">
        <f t="shared" si="1"/>
        <v>3.7564457615229929</v>
      </c>
      <c r="S22" s="21">
        <v>3.7585124479732328</v>
      </c>
      <c r="T22" s="21">
        <v>3.3957872412105821</v>
      </c>
      <c r="U22" s="21">
        <v>3.4366153025221857</v>
      </c>
      <c r="V22" s="21">
        <v>3.7205500358018817</v>
      </c>
      <c r="W22" s="13">
        <v>12</v>
      </c>
      <c r="X22" s="16">
        <f t="shared" si="2"/>
        <v>0.24489795918367346</v>
      </c>
      <c r="Y22" s="13">
        <v>4</v>
      </c>
      <c r="Z22" s="8">
        <f t="shared" si="3"/>
        <v>8.1632653061224483E-2</v>
      </c>
      <c r="AA22" s="13">
        <v>33</v>
      </c>
      <c r="AB22" s="8">
        <f t="shared" si="4"/>
        <v>0.67346938775510201</v>
      </c>
      <c r="AD22" s="54"/>
      <c r="AE22" s="55"/>
    </row>
    <row r="23" spans="1:31" ht="12.75" x14ac:dyDescent="0.2">
      <c r="A23" s="14" t="s">
        <v>42</v>
      </c>
      <c r="B23" s="48">
        <v>68</v>
      </c>
      <c r="C23" s="13">
        <v>45</v>
      </c>
      <c r="D23" s="7">
        <f t="shared" si="0"/>
        <v>0.66176470588235292</v>
      </c>
      <c r="E23" s="8">
        <v>0.94082840236686394</v>
      </c>
      <c r="F23" s="21">
        <v>3.410480349344978</v>
      </c>
      <c r="G23" s="21">
        <v>1.6694032539781574</v>
      </c>
      <c r="H23" s="21">
        <v>3.4469026548672566</v>
      </c>
      <c r="I23" s="21">
        <v>1.6328064889881497</v>
      </c>
      <c r="J23" s="21">
        <v>3.6681222707423582</v>
      </c>
      <c r="K23" s="21">
        <v>1.557068338110341</v>
      </c>
      <c r="L23" s="21">
        <v>4.1447368421052628</v>
      </c>
      <c r="M23" s="21">
        <v>1.3862504242787055</v>
      </c>
      <c r="N23" s="21">
        <v>3.4355555555555557</v>
      </c>
      <c r="O23" s="21">
        <v>1.7593063207294883</v>
      </c>
      <c r="P23" s="21">
        <v>3.6387665198237884</v>
      </c>
      <c r="Q23" s="21">
        <v>1.5145004939354607</v>
      </c>
      <c r="R23" s="21">
        <f t="shared" si="1"/>
        <v>3.6240940320732005</v>
      </c>
      <c r="S23" s="21">
        <v>3.8251736111111114</v>
      </c>
      <c r="T23" s="21">
        <v>2.9991190583295846</v>
      </c>
      <c r="U23" s="21">
        <v>3.4523062395430424</v>
      </c>
      <c r="V23" s="21">
        <v>3.4106838226585148</v>
      </c>
      <c r="W23" s="13">
        <v>6</v>
      </c>
      <c r="X23" s="16">
        <f t="shared" si="2"/>
        <v>0.13333333333333333</v>
      </c>
      <c r="Y23" s="13">
        <v>9</v>
      </c>
      <c r="Z23" s="8">
        <f t="shared" si="3"/>
        <v>0.2</v>
      </c>
      <c r="AA23" s="13">
        <v>30</v>
      </c>
      <c r="AB23" s="8">
        <f t="shared" si="4"/>
        <v>0.66666666666666663</v>
      </c>
      <c r="AD23" s="54"/>
      <c r="AE23" s="55"/>
    </row>
    <row r="24" spans="1:31" ht="12.75" x14ac:dyDescent="0.2">
      <c r="A24" s="14" t="s">
        <v>43</v>
      </c>
      <c r="B24" s="48">
        <v>77</v>
      </c>
      <c r="C24" s="13">
        <v>74</v>
      </c>
      <c r="D24" s="7">
        <f t="shared" si="0"/>
        <v>0.96103896103896103</v>
      </c>
      <c r="E24" s="8">
        <v>0.94607843137254899</v>
      </c>
      <c r="F24" s="21">
        <v>3.3343465045592704</v>
      </c>
      <c r="G24" s="21">
        <v>1.6563349947735997</v>
      </c>
      <c r="H24" s="21">
        <v>3.2615629984051036</v>
      </c>
      <c r="I24" s="21">
        <v>1.6552287508589949</v>
      </c>
      <c r="J24" s="21">
        <v>3.7511520737327189</v>
      </c>
      <c r="K24" s="21">
        <v>1.5872989326063904</v>
      </c>
      <c r="L24" s="21">
        <v>4.2576219512195124</v>
      </c>
      <c r="M24" s="21">
        <v>1.2754055725212168</v>
      </c>
      <c r="N24" s="21">
        <v>3.2891933028919329</v>
      </c>
      <c r="O24" s="21">
        <v>1.7913466083978542</v>
      </c>
      <c r="P24" s="21">
        <v>3.4134762633996938</v>
      </c>
      <c r="Q24" s="21">
        <v>1.6654009856700212</v>
      </c>
      <c r="R24" s="21">
        <f t="shared" si="1"/>
        <v>3.5512255157013719</v>
      </c>
      <c r="S24" s="21">
        <v>3.6894370331353414</v>
      </c>
      <c r="T24" s="21">
        <v>3.2946337072968226</v>
      </c>
      <c r="U24" s="21">
        <v>3.1727342930685847</v>
      </c>
      <c r="V24" s="21">
        <v>3.2578170845626926</v>
      </c>
      <c r="W24" s="13">
        <v>11</v>
      </c>
      <c r="X24" s="16">
        <f t="shared" si="2"/>
        <v>0.14864864864864866</v>
      </c>
      <c r="Y24" s="13">
        <v>18</v>
      </c>
      <c r="Z24" s="8">
        <f t="shared" si="3"/>
        <v>0.24324324324324326</v>
      </c>
      <c r="AA24" s="13">
        <v>45</v>
      </c>
      <c r="AB24" s="8">
        <f t="shared" si="4"/>
        <v>0.60810810810810811</v>
      </c>
      <c r="AD24" s="54"/>
      <c r="AE24" s="55"/>
    </row>
    <row r="25" spans="1:31" ht="24" x14ac:dyDescent="0.2">
      <c r="A25" s="14" t="s">
        <v>44</v>
      </c>
      <c r="B25" s="48">
        <v>62</v>
      </c>
      <c r="C25" s="13">
        <v>58</v>
      </c>
      <c r="D25" s="7">
        <f t="shared" si="0"/>
        <v>0.93548387096774188</v>
      </c>
      <c r="E25" s="8">
        <v>0.92272727272727273</v>
      </c>
      <c r="F25" s="21">
        <v>3.5494880546075085</v>
      </c>
      <c r="G25" s="21">
        <v>1.5061496993828605</v>
      </c>
      <c r="H25" s="21">
        <v>3.5904255319148937</v>
      </c>
      <c r="I25" s="21">
        <v>1.57601262824616</v>
      </c>
      <c r="J25" s="21">
        <v>3.768041237113402</v>
      </c>
      <c r="K25" s="21">
        <v>1.4979536052428606</v>
      </c>
      <c r="L25" s="21">
        <v>4.1578044596912518</v>
      </c>
      <c r="M25" s="21">
        <v>1.2839760449615329</v>
      </c>
      <c r="N25" s="21">
        <v>3.6265060240963853</v>
      </c>
      <c r="O25" s="21">
        <v>1.5679724483135997</v>
      </c>
      <c r="P25" s="21">
        <v>3.7196581196581198</v>
      </c>
      <c r="Q25" s="21">
        <v>1.494295048220688</v>
      </c>
      <c r="R25" s="21">
        <f t="shared" si="1"/>
        <v>3.7353205711802606</v>
      </c>
      <c r="S25" s="21">
        <v>3.6759079640897827</v>
      </c>
      <c r="T25" s="21">
        <v>3.3678106472625662</v>
      </c>
      <c r="U25" s="21">
        <v>3.4827027988746377</v>
      </c>
      <c r="V25" s="21">
        <v>3.5974644117630339</v>
      </c>
      <c r="W25" s="13">
        <v>6</v>
      </c>
      <c r="X25" s="16">
        <f t="shared" si="2"/>
        <v>0.10344827586206896</v>
      </c>
      <c r="Y25" s="13">
        <v>6</v>
      </c>
      <c r="Z25" s="8">
        <f t="shared" si="3"/>
        <v>0.10344827586206896</v>
      </c>
      <c r="AA25" s="13">
        <v>46</v>
      </c>
      <c r="AB25" s="8">
        <f t="shared" si="4"/>
        <v>0.7931034482758621</v>
      </c>
      <c r="AD25" s="54"/>
      <c r="AE25" s="55"/>
    </row>
    <row r="26" spans="1:31" ht="12.75" x14ac:dyDescent="0.2">
      <c r="A26" s="14" t="s">
        <v>45</v>
      </c>
      <c r="B26" s="48">
        <v>131</v>
      </c>
      <c r="C26" s="13">
        <v>104</v>
      </c>
      <c r="D26" s="7">
        <f t="shared" si="0"/>
        <v>0.79389312977099236</v>
      </c>
      <c r="E26" s="8">
        <v>0.945983379501385</v>
      </c>
      <c r="F26" s="21">
        <v>3.6324582338902149</v>
      </c>
      <c r="G26" s="21">
        <v>1.5568851726783952</v>
      </c>
      <c r="H26" s="21">
        <v>3.778497409326425</v>
      </c>
      <c r="I26" s="21">
        <v>1.5267281705032056</v>
      </c>
      <c r="J26" s="21">
        <v>3.9384236453201971</v>
      </c>
      <c r="K26" s="21">
        <v>1.4267659714179006</v>
      </c>
      <c r="L26" s="21">
        <v>4.3841536614645857</v>
      </c>
      <c r="M26" s="21">
        <v>1.1587205043188824</v>
      </c>
      <c r="N26" s="21">
        <v>3.7394957983193278</v>
      </c>
      <c r="O26" s="21">
        <v>1.6077002911750509</v>
      </c>
      <c r="P26" s="21">
        <v>3.7683956574185764</v>
      </c>
      <c r="Q26" s="21">
        <v>1.5508809893947839</v>
      </c>
      <c r="R26" s="21">
        <f t="shared" si="1"/>
        <v>3.873570734289888</v>
      </c>
      <c r="S26" s="21">
        <v>3.8406152473049988</v>
      </c>
      <c r="T26" s="21">
        <v>3.7365651420576662</v>
      </c>
      <c r="U26" s="21">
        <v>3.4920104367137306</v>
      </c>
      <c r="V26" s="21">
        <v>3.4979582757822998</v>
      </c>
      <c r="W26" s="13">
        <v>7</v>
      </c>
      <c r="X26" s="16">
        <f t="shared" si="2"/>
        <v>6.7307692307692304E-2</v>
      </c>
      <c r="Y26" s="13">
        <v>12</v>
      </c>
      <c r="Z26" s="8">
        <f t="shared" si="3"/>
        <v>0.11538461538461539</v>
      </c>
      <c r="AA26" s="13">
        <v>85</v>
      </c>
      <c r="AB26" s="8">
        <f t="shared" si="4"/>
        <v>0.81730769230769229</v>
      </c>
      <c r="AD26" s="54"/>
      <c r="AE26" s="55"/>
    </row>
    <row r="27" spans="1:31" ht="12.75" x14ac:dyDescent="0.2">
      <c r="A27" s="14" t="s">
        <v>53</v>
      </c>
      <c r="B27" s="48">
        <v>44</v>
      </c>
      <c r="C27" s="13">
        <v>43</v>
      </c>
      <c r="D27" s="7">
        <f t="shared" si="0"/>
        <v>0.97727272727272729</v>
      </c>
      <c r="E27" s="8">
        <v>0.9419642857142857</v>
      </c>
      <c r="F27" s="21">
        <v>4.0574712643678161</v>
      </c>
      <c r="G27" s="21">
        <v>1.1474198278832917</v>
      </c>
      <c r="H27" s="21">
        <v>4.0810810810810807</v>
      </c>
      <c r="I27" s="21">
        <v>1.1781274845754515</v>
      </c>
      <c r="J27" s="21">
        <v>4.235632183908046</v>
      </c>
      <c r="K27" s="21">
        <v>1.0691888181583067</v>
      </c>
      <c r="L27" s="21">
        <v>4.3573487031700289</v>
      </c>
      <c r="M27" s="21">
        <v>1.0308657913563608</v>
      </c>
      <c r="N27" s="21">
        <v>4.0461095100864553</v>
      </c>
      <c r="O27" s="21">
        <v>1.3378248326184441</v>
      </c>
      <c r="P27" s="21">
        <v>4.1149425287356323</v>
      </c>
      <c r="Q27" s="21">
        <v>1.2139941684653757</v>
      </c>
      <c r="R27" s="21">
        <f t="shared" si="1"/>
        <v>4.1487642118915096</v>
      </c>
      <c r="S27" s="21">
        <v>4.2799461469600351</v>
      </c>
      <c r="T27" s="21">
        <v>3.9399917523715602</v>
      </c>
      <c r="U27" s="21">
        <v>4.0980790764448631</v>
      </c>
      <c r="V27" s="21">
        <v>4.1079426672920967</v>
      </c>
      <c r="W27" s="13">
        <v>1</v>
      </c>
      <c r="X27" s="16">
        <f t="shared" si="2"/>
        <v>2.3255813953488372E-2</v>
      </c>
      <c r="Y27" s="13">
        <v>5</v>
      </c>
      <c r="Z27" s="8">
        <f t="shared" si="3"/>
        <v>0.11627906976744186</v>
      </c>
      <c r="AA27" s="13">
        <v>37</v>
      </c>
      <c r="AB27" s="8">
        <f t="shared" si="4"/>
        <v>0.86046511627906974</v>
      </c>
      <c r="AD27" s="54"/>
      <c r="AE27" s="55"/>
    </row>
    <row r="28" spans="1:31" ht="24" x14ac:dyDescent="0.2">
      <c r="A28" s="14" t="s">
        <v>46</v>
      </c>
      <c r="B28" s="48">
        <v>91</v>
      </c>
      <c r="C28" s="13">
        <v>87</v>
      </c>
      <c r="D28" s="7">
        <f t="shared" si="0"/>
        <v>0.95604395604395609</v>
      </c>
      <c r="E28" s="8">
        <v>0.92952499223843532</v>
      </c>
      <c r="F28" s="21">
        <v>3.7491455912508544</v>
      </c>
      <c r="G28" s="21">
        <v>1.4431631431413627</v>
      </c>
      <c r="H28" s="21">
        <v>3.86676217765043</v>
      </c>
      <c r="I28" s="21">
        <v>1.3523423897441471</v>
      </c>
      <c r="J28" s="21">
        <v>3.9370294318959616</v>
      </c>
      <c r="K28" s="21">
        <v>1.4069803251767738</v>
      </c>
      <c r="L28" s="21">
        <v>4.5285223367697593</v>
      </c>
      <c r="M28" s="21">
        <v>0.95517353436918551</v>
      </c>
      <c r="N28" s="21">
        <v>3.7482853223593966</v>
      </c>
      <c r="O28" s="21">
        <v>1.5335687210467255</v>
      </c>
      <c r="P28" s="21">
        <v>3.9025394646533975</v>
      </c>
      <c r="Q28" s="21">
        <v>1.3882752274421875</v>
      </c>
      <c r="R28" s="21">
        <f t="shared" si="1"/>
        <v>3.9553807207633001</v>
      </c>
      <c r="S28" s="21">
        <v>3.8374961348414214</v>
      </c>
      <c r="T28" s="21">
        <v>3.6177356504927478</v>
      </c>
      <c r="U28" s="21">
        <v>3.5581856104375542</v>
      </c>
      <c r="V28" s="21">
        <v>3.5408164434002862</v>
      </c>
      <c r="W28" s="13">
        <v>6</v>
      </c>
      <c r="X28" s="16">
        <f t="shared" si="2"/>
        <v>6.8965517241379309E-2</v>
      </c>
      <c r="Y28" s="13">
        <v>13</v>
      </c>
      <c r="Z28" s="8">
        <f t="shared" si="3"/>
        <v>0.14942528735632185</v>
      </c>
      <c r="AA28" s="13">
        <v>68</v>
      </c>
      <c r="AB28" s="8">
        <f t="shared" si="4"/>
        <v>0.7816091954022989</v>
      </c>
      <c r="AD28" s="54"/>
      <c r="AE28" s="55"/>
    </row>
    <row r="29" spans="1:31" ht="24" x14ac:dyDescent="0.2">
      <c r="A29" s="14" t="s">
        <v>47</v>
      </c>
      <c r="B29" s="48">
        <v>130</v>
      </c>
      <c r="C29" s="13">
        <v>118</v>
      </c>
      <c r="D29" s="7">
        <f t="shared" si="0"/>
        <v>0.90769230769230769</v>
      </c>
      <c r="E29" s="8">
        <v>0.99019607843137258</v>
      </c>
      <c r="F29" s="21">
        <v>3.6027700831024929</v>
      </c>
      <c r="G29" s="21">
        <v>1.55358575110048</v>
      </c>
      <c r="H29" s="21">
        <v>3.6563430613460395</v>
      </c>
      <c r="I29" s="21">
        <v>1.4922744929583589</v>
      </c>
      <c r="J29" s="21">
        <v>3.882418191902385</v>
      </c>
      <c r="K29" s="21">
        <v>1.5159295959179171</v>
      </c>
      <c r="L29" s="21">
        <v>4.4107142857142856</v>
      </c>
      <c r="M29" s="21">
        <v>1.1502710786068349</v>
      </c>
      <c r="N29" s="21">
        <v>3.5833798103736756</v>
      </c>
      <c r="O29" s="21">
        <v>1.6843198735925307</v>
      </c>
      <c r="P29" s="21">
        <v>3.6976097832128962</v>
      </c>
      <c r="Q29" s="21">
        <v>1.5614052956413496</v>
      </c>
      <c r="R29" s="21">
        <f t="shared" si="1"/>
        <v>3.8055392026086294</v>
      </c>
      <c r="S29" s="21">
        <v>3.8310105456541357</v>
      </c>
      <c r="T29" s="21">
        <v>3.5885260529606735</v>
      </c>
      <c r="U29" s="21">
        <v>3.3900182636989258</v>
      </c>
      <c r="V29" s="21">
        <v>3.4354095108621645</v>
      </c>
      <c r="W29" s="13">
        <v>11</v>
      </c>
      <c r="X29" s="16">
        <f t="shared" si="2"/>
        <v>9.3220338983050849E-2</v>
      </c>
      <c r="Y29" s="13">
        <v>22</v>
      </c>
      <c r="Z29" s="8">
        <f t="shared" si="3"/>
        <v>0.1864406779661017</v>
      </c>
      <c r="AA29" s="13">
        <v>85</v>
      </c>
      <c r="AB29" s="8">
        <f t="shared" si="4"/>
        <v>0.72033898305084743</v>
      </c>
      <c r="AD29" s="54"/>
      <c r="AE29" s="55"/>
    </row>
    <row r="30" spans="1:31" ht="24" x14ac:dyDescent="0.2">
      <c r="A30" s="14" t="s">
        <v>73</v>
      </c>
      <c r="B30" s="48">
        <v>31</v>
      </c>
      <c r="C30" s="13">
        <v>25</v>
      </c>
      <c r="D30" s="7">
        <f t="shared" si="0"/>
        <v>0.80645161290322576</v>
      </c>
      <c r="E30" s="8">
        <v>0.93378607809847203</v>
      </c>
      <c r="F30" s="21">
        <v>4.1161616161616159</v>
      </c>
      <c r="G30" s="21">
        <v>1.1670786184599602</v>
      </c>
      <c r="H30" s="21">
        <v>4.1606217616580308</v>
      </c>
      <c r="I30" s="21">
        <v>1.1637330498868559</v>
      </c>
      <c r="J30" s="21">
        <v>4.2211055276381906</v>
      </c>
      <c r="K30" s="21">
        <v>1.1897528747387369</v>
      </c>
      <c r="L30" s="21">
        <v>4.5408163265306118</v>
      </c>
      <c r="M30" s="21">
        <v>0.95722212782012517</v>
      </c>
      <c r="N30" s="21">
        <v>3.96</v>
      </c>
      <c r="O30" s="21">
        <v>1.5165419537511768</v>
      </c>
      <c r="P30" s="21">
        <v>4.2828282828282829</v>
      </c>
      <c r="Q30" s="21">
        <v>1.0808945725474426</v>
      </c>
      <c r="R30" s="21">
        <f t="shared" si="1"/>
        <v>4.2135889191361224</v>
      </c>
      <c r="S30" s="21">
        <v>4.1047143185465567</v>
      </c>
      <c r="T30" s="21">
        <v>4.0229547659586169</v>
      </c>
      <c r="U30" s="21">
        <v>3.6917963593088099</v>
      </c>
      <c r="V30" s="21">
        <v>3.7024120541969339</v>
      </c>
      <c r="W30" s="13">
        <v>1</v>
      </c>
      <c r="X30" s="16">
        <f t="shared" si="2"/>
        <v>0.04</v>
      </c>
      <c r="Y30" s="13">
        <v>1</v>
      </c>
      <c r="Z30" s="8">
        <f t="shared" si="3"/>
        <v>0.04</v>
      </c>
      <c r="AA30" s="13">
        <v>23</v>
      </c>
      <c r="AB30" s="8">
        <f t="shared" si="4"/>
        <v>0.92</v>
      </c>
    </row>
    <row r="31" spans="1:31" x14ac:dyDescent="0.2">
      <c r="A31" s="14" t="s">
        <v>25</v>
      </c>
      <c r="B31" s="48">
        <v>66</v>
      </c>
      <c r="C31" s="13">
        <v>45</v>
      </c>
      <c r="D31" s="7">
        <f t="shared" si="0"/>
        <v>0.68181818181818177</v>
      </c>
      <c r="E31" s="8">
        <v>0.97742290748898675</v>
      </c>
      <c r="F31" s="21">
        <v>3.4882758620689653</v>
      </c>
      <c r="G31" s="21">
        <v>1.5101636993826633</v>
      </c>
      <c r="H31" s="21">
        <v>3.4733812949640286</v>
      </c>
      <c r="I31" s="21">
        <v>1.5693652023242814</v>
      </c>
      <c r="J31" s="21">
        <v>3.9551192145862553</v>
      </c>
      <c r="K31" s="21">
        <v>1.3731800084064081</v>
      </c>
      <c r="L31" s="21">
        <v>4.3684210526315788</v>
      </c>
      <c r="M31" s="21">
        <v>1.101001939352378</v>
      </c>
      <c r="N31" s="21">
        <v>3.4082758620689657</v>
      </c>
      <c r="O31" s="21">
        <v>1.6391069968124197</v>
      </c>
      <c r="P31" s="21">
        <v>3.5470914127423825</v>
      </c>
      <c r="Q31" s="21">
        <v>1.5214139036602452</v>
      </c>
      <c r="R31" s="21">
        <f t="shared" si="1"/>
        <v>3.7067607831770295</v>
      </c>
      <c r="S31" s="21">
        <v>3.7704739879003761</v>
      </c>
      <c r="T31" s="21">
        <v>3.7462778798893872</v>
      </c>
      <c r="U31" s="21">
        <v>3.5972752377097508</v>
      </c>
      <c r="V31" s="21">
        <v>3.6774254776780735</v>
      </c>
      <c r="W31" s="13">
        <v>4</v>
      </c>
      <c r="X31" s="16">
        <f t="shared" si="2"/>
        <v>8.8888888888888892E-2</v>
      </c>
      <c r="Y31" s="13">
        <v>13</v>
      </c>
      <c r="Z31" s="8">
        <f t="shared" si="3"/>
        <v>0.28888888888888886</v>
      </c>
      <c r="AA31" s="13">
        <v>28</v>
      </c>
      <c r="AB31" s="8">
        <f t="shared" si="4"/>
        <v>0.62222222222222223</v>
      </c>
    </row>
    <row r="32" spans="1:31" x14ac:dyDescent="0.2">
      <c r="A32" s="14" t="s">
        <v>26</v>
      </c>
      <c r="B32" s="48">
        <v>252</v>
      </c>
      <c r="C32" s="13">
        <v>182</v>
      </c>
      <c r="D32" s="7">
        <f t="shared" si="0"/>
        <v>0.72222222222222221</v>
      </c>
      <c r="E32" s="8">
        <v>0.95047169811320753</v>
      </c>
      <c r="F32" s="21">
        <v>4.1217137293086656</v>
      </c>
      <c r="G32" s="21">
        <v>1.1989385662138621</v>
      </c>
      <c r="H32" s="21">
        <v>4.0605381165919283</v>
      </c>
      <c r="I32" s="21">
        <v>1.2616845029913928</v>
      </c>
      <c r="J32" s="21">
        <v>4.2726068234514738</v>
      </c>
      <c r="K32" s="21">
        <v>1.1362810918875335</v>
      </c>
      <c r="L32" s="21">
        <v>4.5339455559199742</v>
      </c>
      <c r="M32" s="21">
        <v>0.91802035008849447</v>
      </c>
      <c r="N32" s="21">
        <v>3.9614878209348254</v>
      </c>
      <c r="O32" s="21">
        <v>1.3827211239561765</v>
      </c>
      <c r="P32" s="21">
        <v>4.1528912120222152</v>
      </c>
      <c r="Q32" s="21">
        <v>1.1735715712867918</v>
      </c>
      <c r="R32" s="21">
        <f t="shared" si="1"/>
        <v>4.1838638763715137</v>
      </c>
      <c r="S32" s="21">
        <v>3.9912165713158472</v>
      </c>
      <c r="T32" s="21">
        <v>3.9898212599243457</v>
      </c>
      <c r="U32" s="21">
        <v>4.0294294910430306</v>
      </c>
      <c r="V32" s="21">
        <v>3.7531085316890196</v>
      </c>
      <c r="W32" s="13">
        <v>9</v>
      </c>
      <c r="X32" s="16">
        <f t="shared" si="2"/>
        <v>4.9450549450549448E-2</v>
      </c>
      <c r="Y32" s="13">
        <v>20</v>
      </c>
      <c r="Z32" s="8">
        <f t="shared" si="3"/>
        <v>0.10989010989010989</v>
      </c>
      <c r="AA32" s="13">
        <v>153</v>
      </c>
      <c r="AB32" s="8">
        <f t="shared" si="4"/>
        <v>0.84065934065934067</v>
      </c>
    </row>
    <row r="33" spans="1:28" ht="24" x14ac:dyDescent="0.2">
      <c r="A33" s="14" t="s">
        <v>48</v>
      </c>
      <c r="B33" s="48">
        <v>78</v>
      </c>
      <c r="C33" s="13">
        <v>67</v>
      </c>
      <c r="D33" s="7">
        <f t="shared" si="0"/>
        <v>0.85897435897435892</v>
      </c>
      <c r="E33" s="8">
        <v>0.9149338374291115</v>
      </c>
      <c r="F33" s="21">
        <v>3.7131931166347991</v>
      </c>
      <c r="G33" s="21">
        <v>1.5268848458106856</v>
      </c>
      <c r="H33" s="21">
        <v>3.691235059760956</v>
      </c>
      <c r="I33" s="21">
        <v>1.5406283772967546</v>
      </c>
      <c r="J33" s="21">
        <v>3.8948374760994264</v>
      </c>
      <c r="K33" s="21">
        <v>1.449809117562308</v>
      </c>
      <c r="L33" s="21">
        <v>4.2523900573613771</v>
      </c>
      <c r="M33" s="21">
        <v>1.2197956241949595</v>
      </c>
      <c r="N33" s="21">
        <v>3.66793893129771</v>
      </c>
      <c r="O33" s="21">
        <v>1.6891405340804022</v>
      </c>
      <c r="P33" s="21">
        <v>3.7580952380952382</v>
      </c>
      <c r="Q33" s="21">
        <v>1.5347613977958607</v>
      </c>
      <c r="R33" s="21">
        <f t="shared" si="1"/>
        <v>3.8296149798749171</v>
      </c>
      <c r="S33" s="21">
        <v>3.8183677970150796</v>
      </c>
      <c r="T33" s="21">
        <v>3.6947326197680432</v>
      </c>
      <c r="U33" s="21">
        <v>3.6104145563627204</v>
      </c>
      <c r="V33" s="21">
        <v>3.6430118590825988</v>
      </c>
      <c r="W33" s="13">
        <v>3</v>
      </c>
      <c r="X33" s="16">
        <f t="shared" si="2"/>
        <v>4.4776119402985072E-2</v>
      </c>
      <c r="Y33" s="13">
        <v>14</v>
      </c>
      <c r="Z33" s="8">
        <f t="shared" si="3"/>
        <v>0.20895522388059701</v>
      </c>
      <c r="AA33" s="13">
        <v>50</v>
      </c>
      <c r="AB33" s="8">
        <f t="shared" si="4"/>
        <v>0.74626865671641796</v>
      </c>
    </row>
    <row r="34" spans="1:28" x14ac:dyDescent="0.2">
      <c r="A34" s="14" t="s">
        <v>49</v>
      </c>
      <c r="B34" s="48">
        <v>25</v>
      </c>
      <c r="C34" s="13">
        <v>25</v>
      </c>
      <c r="D34" s="7">
        <f t="shared" si="0"/>
        <v>1</v>
      </c>
      <c r="E34" s="8">
        <v>0.96013289036544847</v>
      </c>
      <c r="F34" s="21">
        <v>4.1568627450980395</v>
      </c>
      <c r="G34" s="21">
        <v>1.1544221295654684</v>
      </c>
      <c r="H34" s="21">
        <v>4.2810457516339868</v>
      </c>
      <c r="I34" s="21">
        <v>1.1449533820554672</v>
      </c>
      <c r="J34" s="21">
        <v>4.4013157894736841</v>
      </c>
      <c r="K34" s="21">
        <v>1.1006141005355716</v>
      </c>
      <c r="L34" s="21">
        <v>4.5377049180327873</v>
      </c>
      <c r="M34" s="21">
        <v>0.94210080447800371</v>
      </c>
      <c r="N34" s="21">
        <v>3.9477124183006538</v>
      </c>
      <c r="O34" s="21">
        <v>1.4339712125203499</v>
      </c>
      <c r="P34" s="21">
        <v>4.3071895424836599</v>
      </c>
      <c r="Q34" s="21">
        <v>1.1001105503413044</v>
      </c>
      <c r="R34" s="21">
        <f t="shared" si="1"/>
        <v>4.2719718608371346</v>
      </c>
      <c r="S34" s="21">
        <v>4.1825597096616844</v>
      </c>
      <c r="T34" s="21">
        <v>4.1861925168100376</v>
      </c>
      <c r="U34" s="21">
        <v>3.7308044529605167</v>
      </c>
      <c r="V34" s="21">
        <v>3.8394056250969784</v>
      </c>
      <c r="W34" s="13">
        <v>0</v>
      </c>
      <c r="X34" s="16">
        <f t="shared" si="2"/>
        <v>0</v>
      </c>
      <c r="Y34" s="13">
        <v>0</v>
      </c>
      <c r="Z34" s="8">
        <f t="shared" si="3"/>
        <v>0</v>
      </c>
      <c r="AA34" s="13">
        <v>25</v>
      </c>
      <c r="AB34" s="8">
        <f t="shared" si="4"/>
        <v>1</v>
      </c>
    </row>
    <row r="35" spans="1:28" ht="24.75" customHeight="1" x14ac:dyDescent="0.2">
      <c r="A35" s="28" t="s">
        <v>56</v>
      </c>
      <c r="B35" s="49"/>
      <c r="C35" s="50"/>
      <c r="D35" s="7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21"/>
      <c r="S35" s="21"/>
      <c r="T35" s="21"/>
      <c r="U35" s="8"/>
      <c r="V35" s="8"/>
      <c r="W35" s="27"/>
      <c r="X35" s="16"/>
      <c r="Y35" s="13"/>
      <c r="Z35" s="8"/>
      <c r="AA35" s="27"/>
      <c r="AB35" s="8"/>
    </row>
    <row r="36" spans="1:28" x14ac:dyDescent="0.2">
      <c r="A36" s="22" t="s">
        <v>57</v>
      </c>
      <c r="B36" s="49">
        <f>SUM(B8,B13)</f>
        <v>133</v>
      </c>
      <c r="C36" s="13">
        <f>SUM(C8,C13)</f>
        <v>110</v>
      </c>
      <c r="D36" s="7">
        <f t="shared" ref="D36:D40" si="5">C36/B36</f>
        <v>0.82706766917293228</v>
      </c>
      <c r="E36" s="51">
        <v>0.95128676470588236</v>
      </c>
      <c r="F36" s="21">
        <v>3.7409090909090907</v>
      </c>
      <c r="G36" s="21">
        <v>1.4413492979931608</v>
      </c>
      <c r="H36" s="21">
        <v>3.7844827586206895</v>
      </c>
      <c r="I36" s="21">
        <v>1.4538304022920367</v>
      </c>
      <c r="J36" s="21">
        <v>4.0536044362292047</v>
      </c>
      <c r="K36" s="21">
        <v>1.3274623473822453</v>
      </c>
      <c r="L36" s="21">
        <v>4.3062157221206583</v>
      </c>
      <c r="M36" s="21">
        <v>1.1455861167365962</v>
      </c>
      <c r="N36" s="21">
        <v>3.7707762557077626</v>
      </c>
      <c r="O36" s="21">
        <v>1.5379016664975527</v>
      </c>
      <c r="P36" s="21">
        <v>3.8290676416819012</v>
      </c>
      <c r="Q36" s="21">
        <v>1.4534672080828341</v>
      </c>
      <c r="R36" s="21">
        <f t="shared" si="1"/>
        <v>3.9141759842115516</v>
      </c>
      <c r="S36" s="21">
        <v>4.1091545933944023</v>
      </c>
      <c r="T36" s="21">
        <v>4.2446194388913057</v>
      </c>
      <c r="U36" s="21">
        <v>3.9907596789999999</v>
      </c>
      <c r="V36" s="21">
        <v>3.6245434882813883</v>
      </c>
      <c r="W36" s="27">
        <f>SUM(W8,W13)</f>
        <v>6</v>
      </c>
      <c r="X36" s="16">
        <f t="shared" si="2"/>
        <v>5.4545454545454543E-2</v>
      </c>
      <c r="Y36" s="13">
        <f>SUM(Y8,Y13)</f>
        <v>18</v>
      </c>
      <c r="Z36" s="8">
        <f t="shared" si="3"/>
        <v>0.16363636363636364</v>
      </c>
      <c r="AA36" s="27">
        <f>SUM(AA8,AA13)</f>
        <v>86</v>
      </c>
      <c r="AB36" s="8">
        <f t="shared" si="4"/>
        <v>0.78181818181818186</v>
      </c>
    </row>
    <row r="37" spans="1:28" x14ac:dyDescent="0.2">
      <c r="A37" s="22" t="s">
        <v>58</v>
      </c>
      <c r="B37" s="49">
        <f>SUM(B9,B31)</f>
        <v>191</v>
      </c>
      <c r="C37" s="13">
        <f>SUM(C9,C31)</f>
        <v>141</v>
      </c>
      <c r="D37" s="7">
        <f t="shared" si="5"/>
        <v>0.73821989528795806</v>
      </c>
      <c r="E37" s="51">
        <v>0.95934959349593496</v>
      </c>
      <c r="F37" s="21">
        <v>3.6063260340632604</v>
      </c>
      <c r="G37" s="21">
        <v>1.3899972612732783</v>
      </c>
      <c r="H37" s="21">
        <v>3.6143451143451144</v>
      </c>
      <c r="I37" s="21">
        <v>1.4262679581798294</v>
      </c>
      <c r="J37" s="21">
        <v>3.9502262443438916</v>
      </c>
      <c r="K37" s="21">
        <v>1.2899691163051732</v>
      </c>
      <c r="L37" s="21">
        <v>4.3888344760039173</v>
      </c>
      <c r="M37" s="21">
        <v>1.0488474872312381</v>
      </c>
      <c r="N37" s="21">
        <v>3.5219753086419754</v>
      </c>
      <c r="O37" s="21">
        <v>1.5555066182151023</v>
      </c>
      <c r="P37" s="21">
        <v>3.6540354330708662</v>
      </c>
      <c r="Q37" s="21">
        <v>1.3867536289832409</v>
      </c>
      <c r="R37" s="21">
        <f t="shared" si="1"/>
        <v>3.7892904350781706</v>
      </c>
      <c r="S37" s="21">
        <v>3.8222466447001984</v>
      </c>
      <c r="T37" s="21">
        <v>3.6936210340646869</v>
      </c>
      <c r="U37" s="21">
        <v>3.7761531389999998</v>
      </c>
      <c r="V37" s="21">
        <v>3.4535249214189494</v>
      </c>
      <c r="W37" s="27">
        <f>SUM(W9,W31)</f>
        <v>6</v>
      </c>
      <c r="X37" s="16">
        <f t="shared" si="2"/>
        <v>4.2553191489361701E-2</v>
      </c>
      <c r="Y37" s="13">
        <f>SUM(Y9,Y31)</f>
        <v>34</v>
      </c>
      <c r="Z37" s="8">
        <f t="shared" si="3"/>
        <v>0.24113475177304963</v>
      </c>
      <c r="AA37" s="27">
        <f>SUM(AA9,AA31)</f>
        <v>101</v>
      </c>
      <c r="AB37" s="8">
        <f t="shared" si="4"/>
        <v>0.71631205673758869</v>
      </c>
    </row>
    <row r="38" spans="1:28" x14ac:dyDescent="0.2">
      <c r="A38" s="22" t="s">
        <v>59</v>
      </c>
      <c r="B38" s="49">
        <f>SUM(B7,B10,B27,B32)</f>
        <v>461</v>
      </c>
      <c r="C38" s="13">
        <f>SUM(C7,C10,C27,C32)</f>
        <v>386</v>
      </c>
      <c r="D38" s="7">
        <f t="shared" si="5"/>
        <v>0.83731019522776573</v>
      </c>
      <c r="E38" s="51">
        <v>0.9515583474269147</v>
      </c>
      <c r="F38" s="21">
        <v>4.1549833682394972</v>
      </c>
      <c r="G38" s="21">
        <v>1.1496582153700752</v>
      </c>
      <c r="H38" s="21">
        <v>4.0909090909090908</v>
      </c>
      <c r="I38" s="21">
        <v>1.1897286164487857</v>
      </c>
      <c r="J38" s="21">
        <v>4.3119551681195514</v>
      </c>
      <c r="K38" s="21">
        <v>1.0705324115934456</v>
      </c>
      <c r="L38" s="21">
        <v>4.4898414271556</v>
      </c>
      <c r="M38" s="21">
        <v>0.95033183185477255</v>
      </c>
      <c r="N38" s="21">
        <v>4.06381129733085</v>
      </c>
      <c r="O38" s="21">
        <v>1.3087545470832354</v>
      </c>
      <c r="P38" s="21">
        <v>4.203589108910891</v>
      </c>
      <c r="Q38" s="21">
        <v>1.1287955825751581</v>
      </c>
      <c r="R38" s="21">
        <f t="shared" si="1"/>
        <v>4.2191815767775802</v>
      </c>
      <c r="S38" s="21">
        <v>4.1528499491162831</v>
      </c>
      <c r="T38" s="21">
        <v>4.0119798811076803</v>
      </c>
      <c r="U38" s="21">
        <v>4.0676973070000004</v>
      </c>
      <c r="V38" s="21">
        <v>3.8953895561926184</v>
      </c>
      <c r="W38" s="27">
        <f>SUM(W7,W10,W27,W32)</f>
        <v>10</v>
      </c>
      <c r="X38" s="16">
        <f t="shared" si="2"/>
        <v>2.5906735751295335E-2</v>
      </c>
      <c r="Y38" s="13">
        <f>SUM(Y7,Y10,Y27,Y32)</f>
        <v>40</v>
      </c>
      <c r="Z38" s="8">
        <f t="shared" si="3"/>
        <v>0.10362694300518134</v>
      </c>
      <c r="AA38" s="27">
        <f>SUM(AA7,AA10,AA27,AA32)</f>
        <v>336</v>
      </c>
      <c r="AB38" s="8">
        <f t="shared" si="4"/>
        <v>0.8704663212435233</v>
      </c>
    </row>
    <row r="39" spans="1:28" x14ac:dyDescent="0.2">
      <c r="A39" s="22" t="s">
        <v>60</v>
      </c>
      <c r="B39" s="49">
        <f>SUM(B3,B5,B6,B11,B12,B28,B29,B30,B33:B34)</f>
        <v>872</v>
      </c>
      <c r="C39" s="13">
        <f>SUM(C3,C5,C6,C11,C12,C28,C29,C30,C33:C34)</f>
        <v>701</v>
      </c>
      <c r="D39" s="7">
        <f t="shared" si="5"/>
        <v>0.80389908256880738</v>
      </c>
      <c r="E39" s="51">
        <v>0.95789135326261654</v>
      </c>
      <c r="F39" s="52">
        <v>3.6605229318474066</v>
      </c>
      <c r="G39" s="52">
        <v>1.5155584586732536</v>
      </c>
      <c r="H39" s="52">
        <v>3.7078133783024172</v>
      </c>
      <c r="I39" s="52">
        <v>1.4869043431055708</v>
      </c>
      <c r="J39" s="52">
        <v>3.9338092147955872</v>
      </c>
      <c r="K39" s="52">
        <v>1.440715646018693</v>
      </c>
      <c r="L39" s="52">
        <v>4.3872184502640375</v>
      </c>
      <c r="M39" s="52">
        <v>1.1186230540226103</v>
      </c>
      <c r="N39" s="52">
        <v>3.6110154905335627</v>
      </c>
      <c r="O39" s="52">
        <v>1.6518831092886155</v>
      </c>
      <c r="P39" s="52">
        <v>3.7651107765110776</v>
      </c>
      <c r="Q39" s="52">
        <v>1.5116699223600474</v>
      </c>
      <c r="R39" s="21">
        <f t="shared" si="1"/>
        <v>3.8442483737090156</v>
      </c>
      <c r="S39" s="21">
        <v>3.8098178716473421</v>
      </c>
      <c r="T39" s="21">
        <v>3.7083600703237338</v>
      </c>
      <c r="U39" s="52">
        <f>AVERAGE(U3,U5,U6,U11,U28,U29,U30,U33,U34)</f>
        <v>3.5865798073549451</v>
      </c>
      <c r="V39" s="21">
        <v>3.473256853938576</v>
      </c>
      <c r="W39" s="27">
        <f>SUM(W3,W5,W6,W11,W12,W28,W29,W30,W33:W34)</f>
        <v>46</v>
      </c>
      <c r="X39" s="16">
        <f t="shared" si="2"/>
        <v>6.5620542082738945E-2</v>
      </c>
      <c r="Y39" s="27">
        <f>SUM(Y3,Y5,Y6,Y11,Y12,Y28,Y29,Y30,Y33:Y34)</f>
        <v>131</v>
      </c>
      <c r="Z39" s="8">
        <f t="shared" si="3"/>
        <v>0.18687589158345222</v>
      </c>
      <c r="AA39" s="27">
        <f>SUM(AA3,AA5,AA6,AA11,AA12,AA28,AA29,AA30,AA33:AA34)</f>
        <v>524</v>
      </c>
      <c r="AB39" s="8">
        <f t="shared" si="4"/>
        <v>0.74750356633380888</v>
      </c>
    </row>
    <row r="40" spans="1:28" x14ac:dyDescent="0.2">
      <c r="A40" s="22" t="s">
        <v>61</v>
      </c>
      <c r="B40" s="49">
        <f>SUM(B14:B26,B4)</f>
        <v>1345</v>
      </c>
      <c r="C40" s="13">
        <f>SUM(C14:C26,C4)</f>
        <v>953</v>
      </c>
      <c r="D40" s="7">
        <f t="shared" si="5"/>
        <v>0.70855018587360596</v>
      </c>
      <c r="E40" s="51">
        <v>0.92821974604819901</v>
      </c>
      <c r="F40" s="21">
        <v>3.4160679294578706</v>
      </c>
      <c r="G40" s="21">
        <v>1.5649772714103303</v>
      </c>
      <c r="H40" s="21">
        <v>3.5154682274247491</v>
      </c>
      <c r="I40" s="21">
        <v>1.5569237526845328</v>
      </c>
      <c r="J40" s="21">
        <v>3.7568038611073868</v>
      </c>
      <c r="K40" s="21">
        <v>1.504834535184816</v>
      </c>
      <c r="L40" s="21">
        <v>4.2299409061063686</v>
      </c>
      <c r="M40" s="21">
        <v>1.2497634908067505</v>
      </c>
      <c r="N40" s="21">
        <v>3.4323969545812547</v>
      </c>
      <c r="O40" s="21">
        <v>1.6620660316944877</v>
      </c>
      <c r="P40" s="21">
        <v>3.5309339288059896</v>
      </c>
      <c r="Q40" s="21">
        <v>1.5509377538821469</v>
      </c>
      <c r="R40" s="21">
        <f t="shared" si="1"/>
        <v>3.6469353012472698</v>
      </c>
      <c r="S40" s="21">
        <v>3.68807669619166</v>
      </c>
      <c r="T40" s="21">
        <v>3.4589007648537025</v>
      </c>
      <c r="U40" s="21">
        <v>3.5329960659999999</v>
      </c>
      <c r="V40" s="21">
        <v>3.2033041738282755</v>
      </c>
      <c r="W40" s="27">
        <f>SUM(W14:W26,W4)</f>
        <v>115</v>
      </c>
      <c r="X40" s="16">
        <f t="shared" si="2"/>
        <v>0.12067156348373557</v>
      </c>
      <c r="Y40" s="13">
        <f>SUM(Y14:Y26,Y4)</f>
        <v>208</v>
      </c>
      <c r="Z40" s="8">
        <f t="shared" si="3"/>
        <v>0.21825813221406087</v>
      </c>
      <c r="AA40" s="27">
        <f>SUM(AA14:AA26,AA4)</f>
        <v>630</v>
      </c>
      <c r="AB40" s="8">
        <f t="shared" si="4"/>
        <v>0.66107030430220359</v>
      </c>
    </row>
    <row r="41" spans="1:28" x14ac:dyDescent="0.2">
      <c r="A41" s="22"/>
      <c r="B41" s="49"/>
      <c r="C41" s="50"/>
      <c r="D41" s="7"/>
      <c r="E41" s="5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7"/>
      <c r="X41" s="16"/>
      <c r="Y41" s="13"/>
      <c r="Z41" s="8"/>
      <c r="AA41" s="27"/>
      <c r="AB41" s="8"/>
    </row>
    <row r="42" spans="1:28" s="12" customFormat="1" ht="24" customHeight="1" x14ac:dyDescent="0.2">
      <c r="A42" s="29" t="s">
        <v>50</v>
      </c>
      <c r="B42" s="10">
        <f>SUM(B3:B34)</f>
        <v>3002</v>
      </c>
      <c r="C42" s="47">
        <f>SUM(C3:C34)</f>
        <v>2291</v>
      </c>
      <c r="D42" s="38">
        <f>C42/B42</f>
        <v>0.76315789473684215</v>
      </c>
      <c r="E42" s="39">
        <v>0.94781816908314076</v>
      </c>
      <c r="F42" s="40">
        <v>3.7367008124337691</v>
      </c>
      <c r="G42" s="40">
        <v>1.4500450118644537</v>
      </c>
      <c r="H42" s="40">
        <v>3.7614979299962363</v>
      </c>
      <c r="I42" s="40">
        <v>1.4405244033870412</v>
      </c>
      <c r="J42" s="40">
        <v>4.0023332615406702</v>
      </c>
      <c r="K42" s="40">
        <v>1.3638027497122756</v>
      </c>
      <c r="L42" s="40">
        <v>4.3713768115942031</v>
      </c>
      <c r="M42" s="40">
        <v>1.1114297220040585</v>
      </c>
      <c r="N42" s="40">
        <v>3.6928106897899711</v>
      </c>
      <c r="O42" s="40">
        <v>1.5718245577057883</v>
      </c>
      <c r="P42" s="40">
        <v>3.8233519116759558</v>
      </c>
      <c r="Q42" s="40">
        <v>1.435405044734364</v>
      </c>
      <c r="R42" s="40">
        <f t="shared" si="1"/>
        <v>3.8980119028384679</v>
      </c>
      <c r="S42" s="40">
        <v>3.8305585776113591</v>
      </c>
      <c r="T42" s="40">
        <v>3.6920423778929368</v>
      </c>
      <c r="U42" s="20">
        <v>3.6705491924893998</v>
      </c>
      <c r="V42" s="20">
        <v>3.6196703540740578</v>
      </c>
      <c r="W42" s="15">
        <f>SUM(W3:W34)</f>
        <v>183</v>
      </c>
      <c r="X42" s="17">
        <f>W42/C42</f>
        <v>7.9877782627673505E-2</v>
      </c>
      <c r="Y42" s="10">
        <f>SUM(Y3:Y34)</f>
        <v>431</v>
      </c>
      <c r="Z42" s="11">
        <f>Y42/C42</f>
        <v>0.18812745525971192</v>
      </c>
      <c r="AA42" s="10">
        <f>SUM(AA3:AA34)</f>
        <v>1677</v>
      </c>
      <c r="AB42" s="11">
        <f>AA42/C42</f>
        <v>0.73199476211261461</v>
      </c>
    </row>
    <row r="43" spans="1:28" x14ac:dyDescent="0.2">
      <c r="C43" s="50"/>
      <c r="D43" s="19"/>
      <c r="E43" s="11"/>
    </row>
    <row r="44" spans="1:28" x14ac:dyDescent="0.2">
      <c r="C44" s="50"/>
    </row>
  </sheetData>
  <mergeCells count="4">
    <mergeCell ref="Y2:Z2"/>
    <mergeCell ref="AA2:AB2"/>
    <mergeCell ref="W1:AB1"/>
    <mergeCell ref="W2:X2"/>
  </mergeCells>
  <phoneticPr fontId="0" type="noConversion"/>
  <pageMargins left="0.47244094488188981" right="0.27559055118110237" top="0.51181102362204722" bottom="0.43307086614173229" header="0" footer="0"/>
  <pageSetup paperSize="9" scale="48" fitToHeight="0" orientation="landscape" r:id="rId1"/>
  <headerFooter alignWithMargins="0">
    <oddHeader>&amp;C&amp;"Arial,Negrita"&amp;12RESULTADOS FINALES GRADO 2016-2017
ENCUESTA DE PROFESOR</oddHeader>
  </headerFooter>
  <ignoredErrors>
    <ignoredError sqref="Z42 D42 D36:D40" formula="1"/>
    <ignoredError sqref="X3:X40" unlockedFormula="1"/>
    <ignoredError sqref="X42" formula="1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escripci_x00f3_n xmlns="9e25231a-f3f5-49be-87f6-e32b8ba66f8d" xsi:nil="true"/>
    <Versi_x00f3_n_x0020_SIGC xmlns="064799f5-a73b-4ff1-8fe6-6344afeef39e">V01</Versi_x00f3_n_x0020_SIGC>
    <Fecha xmlns="064799f5-a73b-4ff1-8fe6-6344afeef39e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D9324B05E646B498A43B797328D218E" ma:contentTypeVersion="3" ma:contentTypeDescription="Crear nuevo documento." ma:contentTypeScope="" ma:versionID="63f3da8f1cd098158aa8b7e99bc56ee8">
  <xsd:schema xmlns:xsd="http://www.w3.org/2001/XMLSchema" xmlns:xs="http://www.w3.org/2001/XMLSchema" xmlns:p="http://schemas.microsoft.com/office/2006/metadata/properties" xmlns:ns2="064799f5-a73b-4ff1-8fe6-6344afeef39e" xmlns:ns3="9e25231a-f3f5-49be-87f6-e32b8ba66f8d" targetNamespace="http://schemas.microsoft.com/office/2006/metadata/properties" ma:root="true" ma:fieldsID="a1bf1e9768c98ab00aba8e91b99815d6" ns2:_="" ns3:_="">
    <xsd:import namespace="064799f5-a73b-4ff1-8fe6-6344afeef39e"/>
    <xsd:import namespace="9e25231a-f3f5-49be-87f6-e32b8ba66f8d"/>
    <xsd:element name="properties">
      <xsd:complexType>
        <xsd:sequence>
          <xsd:element name="documentManagement">
            <xsd:complexType>
              <xsd:all>
                <xsd:element ref="ns2:Versi_x00f3_n_x0020_SIGC" minOccurs="0"/>
                <xsd:element ref="ns2:Fecha" minOccurs="0"/>
                <xsd:element ref="ns3:Descripci_x00f3_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4799f5-a73b-4ff1-8fe6-6344afeef39e" elementFormDefault="qualified">
    <xsd:import namespace="http://schemas.microsoft.com/office/2006/documentManagement/types"/>
    <xsd:import namespace="http://schemas.microsoft.com/office/infopath/2007/PartnerControls"/>
    <xsd:element name="Versi_x00f3_n_x0020_SIGC" ma:index="8" nillable="true" ma:displayName="Versión SGIC" ma:default="V01" ma:format="Dropdown" ma:internalName="Versi_x00f3_n_x0020_SIGC">
      <xsd:simpleType>
        <xsd:restriction base="dms:Choice">
          <xsd:enumeration value="V01"/>
          <xsd:enumeration value="V02"/>
          <xsd:enumeration value="V03"/>
        </xsd:restriction>
      </xsd:simpleType>
    </xsd:element>
    <xsd:element name="Fecha" ma:index="9" nillable="true" ma:displayName="Fecha" ma:format="DateOnly" ma:internalName="Fecha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25231a-f3f5-49be-87f6-e32b8ba66f8d" elementFormDefault="qualified">
    <xsd:import namespace="http://schemas.microsoft.com/office/2006/documentManagement/types"/>
    <xsd:import namespace="http://schemas.microsoft.com/office/infopath/2007/PartnerControls"/>
    <xsd:element name="Descripci_x00f3_n" ma:index="10" nillable="true" ma:displayName="Descripción" ma:internalName="Descripci_x00f3_n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D344076-88D5-4D7D-8682-51B50CCA50F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5ECC370-2A20-42B5-8E51-6A456B1E478E}">
  <ds:schemaRefs>
    <ds:schemaRef ds:uri="http://schemas.microsoft.com/office/2006/metadata/properties"/>
    <ds:schemaRef ds:uri="http://schemas.microsoft.com/office/infopath/2007/PartnerControls"/>
    <ds:schemaRef ds:uri="9e25231a-f3f5-49be-87f6-e32b8ba66f8d"/>
    <ds:schemaRef ds:uri="064799f5-a73b-4ff1-8fe6-6344afeef39e"/>
  </ds:schemaRefs>
</ds:datastoreItem>
</file>

<file path=customXml/itemProps3.xml><?xml version="1.0" encoding="utf-8"?>
<ds:datastoreItem xmlns:ds="http://schemas.openxmlformats.org/officeDocument/2006/customXml" ds:itemID="{B5CD5190-D326-40C1-823F-438E5CFFA44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64799f5-a73b-4ff1-8fe6-6344afeef39e"/>
    <ds:schemaRef ds:uri="9e25231a-f3f5-49be-87f6-e32b8ba66f8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Portada</vt:lpstr>
      <vt:lpstr>Preguntas</vt:lpstr>
      <vt:lpstr>Valoración ASIGNATURAS</vt:lpstr>
      <vt:lpstr>Valoración PROFESORADO</vt:lpstr>
      <vt:lpstr>'Valoración ASIGNATURAS'!Títulos_a_imprimir</vt:lpstr>
      <vt:lpstr>'Valoración PROFESORADO'!Títulos_a_imprimir</vt:lpstr>
    </vt:vector>
  </TitlesOfParts>
  <Company>Universidad de Cantabria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Área de Calidad</dc:creator>
  <cp:lastModifiedBy>Perez Mardones, Carlos</cp:lastModifiedBy>
  <cp:lastPrinted>2017-09-01T08:24:55Z</cp:lastPrinted>
  <dcterms:created xsi:type="dcterms:W3CDTF">2010-07-21T09:27:48Z</dcterms:created>
  <dcterms:modified xsi:type="dcterms:W3CDTF">2019-12-17T12:16:40Z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0x0101001D9324B05E646B498A43B797328D218E</vt:lpwstr>
  </property>
</Properties>
</file>