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perezmarc\Desktop\"/>
    </mc:Choice>
  </mc:AlternateContent>
  <bookViews>
    <workbookView xWindow="0" yWindow="0" windowWidth="28800" windowHeight="12885"/>
  </bookViews>
  <sheets>
    <sheet name="Portada" sheetId="7" r:id="rId1"/>
    <sheet name="Preguntas" sheetId="5" r:id="rId2"/>
    <sheet name="Valoración ASIGNATURAS" sheetId="9" r:id="rId3"/>
    <sheet name="Valoración PROFESORADO" sheetId="1" r:id="rId4"/>
  </sheets>
  <definedNames>
    <definedName name="Print_Titles" localSheetId="2">'Valoración ASIGNATURAS'!$A:$A</definedName>
    <definedName name="Print_Titles" localSheetId="3">'Valoración PROFESORADO'!$A:$A</definedName>
  </definedNames>
  <calcPr calcId="162913"/>
</workbook>
</file>

<file path=xl/calcChain.xml><?xml version="1.0" encoding="utf-8"?>
<calcChain xmlns="http://schemas.openxmlformats.org/spreadsheetml/2006/main">
  <c r="X6" i="1" l="1"/>
  <c r="X7" i="1"/>
  <c r="V6" i="1"/>
  <c r="T6" i="1"/>
  <c r="T7" i="1"/>
  <c r="C46" i="1"/>
  <c r="R50" i="1" l="1"/>
  <c r="W48" i="1"/>
  <c r="W47" i="1"/>
  <c r="W46" i="1"/>
  <c r="W45" i="1"/>
  <c r="W44" i="1"/>
  <c r="U48" i="1"/>
  <c r="U47" i="1"/>
  <c r="U46" i="1"/>
  <c r="U45" i="1"/>
  <c r="U44" i="1"/>
  <c r="S48" i="1"/>
  <c r="S47" i="1"/>
  <c r="S46" i="1"/>
  <c r="S45" i="1"/>
  <c r="S44" i="1"/>
  <c r="C48" i="1"/>
  <c r="C47" i="1"/>
  <c r="C45" i="1"/>
  <c r="C44" i="1"/>
  <c r="B46" i="1"/>
  <c r="B48" i="1"/>
  <c r="B47" i="1"/>
  <c r="B45" i="1"/>
  <c r="B44" i="1"/>
  <c r="C50" i="1"/>
  <c r="B50" i="1"/>
  <c r="W50" i="1"/>
  <c r="S50" i="1"/>
  <c r="X4" i="1"/>
  <c r="X5" i="1"/>
  <c r="X8" i="1"/>
  <c r="X9" i="1"/>
  <c r="X10" i="1"/>
  <c r="X11" i="1"/>
  <c r="X12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3" i="1"/>
  <c r="V4" i="1"/>
  <c r="V5" i="1"/>
  <c r="V7" i="1"/>
  <c r="V8" i="1"/>
  <c r="V9" i="1"/>
  <c r="V10" i="1"/>
  <c r="V11" i="1"/>
  <c r="V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3" i="1"/>
  <c r="T4" i="1"/>
  <c r="T5" i="1"/>
  <c r="T8" i="1"/>
  <c r="T9" i="1"/>
  <c r="T10" i="1"/>
  <c r="T11" i="1"/>
  <c r="T12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3" i="1"/>
  <c r="R4" i="1"/>
  <c r="R5" i="1"/>
  <c r="R7" i="1"/>
  <c r="R8" i="1"/>
  <c r="R9" i="1"/>
  <c r="R10" i="1"/>
  <c r="R11" i="1"/>
  <c r="R12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3" i="1"/>
  <c r="AA50" i="9"/>
  <c r="AA49" i="9"/>
  <c r="AA48" i="9"/>
  <c r="AA47" i="9"/>
  <c r="AA46" i="9"/>
  <c r="Y50" i="9"/>
  <c r="Y49" i="9"/>
  <c r="Y48" i="9"/>
  <c r="Y47" i="9"/>
  <c r="Y46" i="9"/>
  <c r="W50" i="9"/>
  <c r="W49" i="9"/>
  <c r="W48" i="9"/>
  <c r="W47" i="9"/>
  <c r="W46" i="9"/>
  <c r="F52" i="9"/>
  <c r="E52" i="9"/>
  <c r="F50" i="9"/>
  <c r="E50" i="9"/>
  <c r="F49" i="9"/>
  <c r="E49" i="9"/>
  <c r="F48" i="9"/>
  <c r="E48" i="9"/>
  <c r="F47" i="9"/>
  <c r="E47" i="9"/>
  <c r="F46" i="9"/>
  <c r="E46" i="9"/>
  <c r="B48" i="9"/>
  <c r="B47" i="9"/>
  <c r="B46" i="9"/>
  <c r="B50" i="9"/>
  <c r="B52" i="9"/>
  <c r="C52" i="9"/>
  <c r="Z52" i="9" s="1"/>
  <c r="C50" i="9"/>
  <c r="C49" i="9"/>
  <c r="C48" i="9"/>
  <c r="C47" i="9"/>
  <c r="C46" i="9"/>
  <c r="B49" i="9"/>
  <c r="V52" i="9"/>
  <c r="W52" i="9"/>
  <c r="X52" i="9" s="1"/>
  <c r="Y52" i="9"/>
  <c r="AA52" i="9"/>
  <c r="V46" i="9"/>
  <c r="V47" i="9"/>
  <c r="V48" i="9"/>
  <c r="V49" i="9"/>
  <c r="V50" i="9"/>
  <c r="AB4" i="9"/>
  <c r="AB5" i="9"/>
  <c r="AB7" i="9"/>
  <c r="AB8" i="9"/>
  <c r="AB9" i="9"/>
  <c r="AB10" i="9"/>
  <c r="AB11" i="9"/>
  <c r="AB12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3" i="9"/>
  <c r="Z4" i="9"/>
  <c r="Z5" i="9"/>
  <c r="Z7" i="9"/>
  <c r="Z8" i="9"/>
  <c r="Z9" i="9"/>
  <c r="Z10" i="9"/>
  <c r="Z11" i="9"/>
  <c r="Z12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X4" i="9"/>
  <c r="X5" i="9"/>
  <c r="X7" i="9"/>
  <c r="X8" i="9"/>
  <c r="X9" i="9"/>
  <c r="X10" i="9"/>
  <c r="X11" i="9"/>
  <c r="X12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G4" i="9"/>
  <c r="G5" i="9"/>
  <c r="G7" i="9"/>
  <c r="G8" i="9"/>
  <c r="G9" i="9"/>
  <c r="G10" i="9"/>
  <c r="G11" i="9"/>
  <c r="G12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3" i="9"/>
  <c r="V4" i="9"/>
  <c r="V5" i="9"/>
  <c r="V7" i="9"/>
  <c r="V8" i="9"/>
  <c r="V9" i="9"/>
  <c r="V10" i="9"/>
  <c r="V11" i="9"/>
  <c r="V12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3" i="9"/>
  <c r="AB52" i="9" l="1"/>
  <c r="Z3" i="9"/>
  <c r="X3" i="9"/>
  <c r="T46" i="1" l="1"/>
  <c r="T44" i="1"/>
  <c r="T48" i="1"/>
  <c r="X45" i="1"/>
  <c r="X47" i="1"/>
  <c r="X46" i="1"/>
  <c r="V46" i="1"/>
  <c r="T47" i="1"/>
  <c r="V47" i="1"/>
  <c r="X44" i="1"/>
  <c r="X48" i="1"/>
  <c r="V44" i="1"/>
  <c r="V48" i="1"/>
  <c r="T45" i="1"/>
  <c r="V45" i="1"/>
  <c r="X50" i="9"/>
  <c r="R44" i="1" l="1"/>
  <c r="R45" i="1"/>
  <c r="R46" i="1"/>
  <c r="R47" i="1"/>
  <c r="R48" i="1"/>
  <c r="U50" i="1" l="1"/>
  <c r="D48" i="1" l="1"/>
  <c r="D47" i="1"/>
  <c r="D46" i="1"/>
  <c r="D45" i="1"/>
  <c r="D44" i="1"/>
  <c r="X49" i="9" l="1"/>
  <c r="X48" i="9"/>
  <c r="X47" i="9"/>
  <c r="X46" i="9"/>
  <c r="D50" i="9" l="1"/>
  <c r="D49" i="9"/>
  <c r="D48" i="9"/>
  <c r="D47" i="9"/>
  <c r="AB46" i="9" l="1"/>
  <c r="D46" i="9"/>
  <c r="Z46" i="9"/>
  <c r="AB47" i="9" l="1"/>
  <c r="AB48" i="9"/>
  <c r="AB49" i="9"/>
  <c r="AB50" i="9"/>
  <c r="Z47" i="9"/>
  <c r="Z48" i="9"/>
  <c r="Z49" i="9"/>
  <c r="Z50" i="9"/>
  <c r="G46" i="9"/>
  <c r="G47" i="9"/>
  <c r="G48" i="9"/>
  <c r="G49" i="9"/>
  <c r="G50" i="9"/>
  <c r="G52" i="9" l="1"/>
  <c r="D52" i="9"/>
  <c r="D50" i="1" l="1"/>
  <c r="T50" i="1" l="1"/>
  <c r="V50" i="1" l="1"/>
  <c r="X50" i="1"/>
</calcChain>
</file>

<file path=xl/sharedStrings.xml><?xml version="1.0" encoding="utf-8"?>
<sst xmlns="http://schemas.openxmlformats.org/spreadsheetml/2006/main" count="174" uniqueCount="109">
  <si>
    <t>Más Bien En Desacuerdo</t>
  </si>
  <si>
    <t>Totalmente en Desacuerdo</t>
  </si>
  <si>
    <t>En Desacuerdo</t>
  </si>
  <si>
    <t>Más Bien De Acuerdo</t>
  </si>
  <si>
    <t>De Acuerdo</t>
  </si>
  <si>
    <t>Totalmente De Acuerdo</t>
  </si>
  <si>
    <t>PLAN</t>
  </si>
  <si>
    <t>Número total Unidades Evaluación</t>
  </si>
  <si>
    <t>Unidades Evaluadas</t>
  </si>
  <si>
    <t>% Unidades Evaluadas</t>
  </si>
  <si>
    <t>Num. Total Matriculados Evaluadas</t>
  </si>
  <si>
    <t>% Participación Total Evaluadas</t>
  </si>
  <si>
    <t>Media ITEM 1</t>
  </si>
  <si>
    <t>Media ITEM 2</t>
  </si>
  <si>
    <t>Media ITEM 3</t>
  </si>
  <si>
    <t>Media ITEM 4</t>
  </si>
  <si>
    <t>Media ITEM 5</t>
  </si>
  <si>
    <t>Media ITEM 6</t>
  </si>
  <si>
    <t>X&lt;=2,5</t>
  </si>
  <si>
    <t>2,5&lt;X&lt;=3,5</t>
  </si>
  <si>
    <t>3,5&lt;X</t>
  </si>
  <si>
    <t>Num. Total Encuestas Recibidas</t>
  </si>
  <si>
    <t>LISTADO PREGUNTAS ENCUESTA</t>
  </si>
  <si>
    <t>Escala de valoración</t>
  </si>
  <si>
    <t>MEDIA UC</t>
  </si>
  <si>
    <t>Unidades con media X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</si>
  <si>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</si>
  <si>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</si>
  <si>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</si>
  <si>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</si>
  <si>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</si>
  <si>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</si>
  <si>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UNIVERSIDAD DE CANTABRIA</t>
  </si>
  <si>
    <t>ENCUESTA DE OPINIÓN DE LOS ESTUDIANTES SOBRE LA ACTIVIDAD DOCENTE DEL PROFESORADO</t>
  </si>
  <si>
    <t xml:space="preserve">TABLA DE RESULTADOS </t>
  </si>
  <si>
    <t>Desv
ITEM 1</t>
  </si>
  <si>
    <t>Desv
ITEM 2</t>
  </si>
  <si>
    <t>Desv
ITEM 3</t>
  </si>
  <si>
    <t>Desv
ITEM 4</t>
  </si>
  <si>
    <t>Desv
ITEM 5</t>
  </si>
  <si>
    <t>Desv
ITEM 6</t>
  </si>
  <si>
    <t>VICERRECTORADO DE ORDENACIÓN ACADÉMICA Y PROFESORADO</t>
  </si>
  <si>
    <t>ENCUESTA DE OPINIÓN DE LOS ESTUDIANTES SOBRE LA ACTIVIDAD DOCENTE - ASIGNATURA</t>
  </si>
  <si>
    <t>Los materiales y la bibliografía recomendada son accesibles y de utilidad.</t>
  </si>
  <si>
    <t>La distribución de horas teóricas y prácticas de la asignatura es acertada.</t>
  </si>
  <si>
    <t>El esfuerzo necesario para aprobar es el adecuado.</t>
  </si>
  <si>
    <t>El profesorado de esta asignatura está bien coordinado.</t>
  </si>
  <si>
    <t>No se han producido solapamientos innecesarios con otras asignaturas.</t>
  </si>
  <si>
    <t>El sistema de evaluación es adecuado.</t>
  </si>
  <si>
    <t>El profesor explica con claridad.</t>
  </si>
  <si>
    <t>El profesor evalúa adecuadamente.</t>
  </si>
  <si>
    <t>El profesor es accesible y resuelve las dudas planteadas.</t>
  </si>
  <si>
    <t>El profesor cumple con el horario de clase.</t>
  </si>
  <si>
    <t>La asistencia a clase es de utilidad.</t>
  </si>
  <si>
    <t>El profesor puede considerarse un buen docente.</t>
  </si>
  <si>
    <t>¿Asistes regularmente a clase de este profesor?</t>
  </si>
  <si>
    <t>% que asiste regularmente a clase</t>
  </si>
  <si>
    <t>Número total Asignaturas</t>
  </si>
  <si>
    <t>Asignaturas Evaluadas</t>
  </si>
  <si>
    <t>% Asignaturas Evaluadas</t>
  </si>
  <si>
    <t>Asignaturas con media X</t>
  </si>
  <si>
    <t>CURSO 2017-2018</t>
  </si>
  <si>
    <t>Media Global
2017-2018</t>
  </si>
  <si>
    <t>TÍTULOS DE POSTGRADO</t>
  </si>
  <si>
    <t>La labor del profesorado de la asignatura es satisfactoria.</t>
  </si>
  <si>
    <t>Media ITEM 7</t>
  </si>
  <si>
    <t>Desv
ITEM 7</t>
  </si>
  <si>
    <t>COMPARTIDAS POP AMBIENTAL</t>
  </si>
  <si>
    <t>COMPARTIDAS POP ECONOMICAS</t>
  </si>
  <si>
    <t>M1-ABOGADO</t>
  </si>
  <si>
    <t>M1-AVANCES</t>
  </si>
  <si>
    <t>M1-CAMINOS</t>
  </si>
  <si>
    <t>M1-CONTEXTOS</t>
  </si>
  <si>
    <t>M1-COSTERA</t>
  </si>
  <si>
    <t>M1-COSTERA,M1-HIDRICOS</t>
  </si>
  <si>
    <t>M1-CUIDADOS</t>
  </si>
  <si>
    <t>M1-EDUCACION</t>
  </si>
  <si>
    <t>M1-ESPAÑOL</t>
  </si>
  <si>
    <t>M1-GENETICOS</t>
  </si>
  <si>
    <t>M1-HERIDAS</t>
  </si>
  <si>
    <t>M1-HIDRICOS</t>
  </si>
  <si>
    <t>M1-INDUSTRI</t>
  </si>
  <si>
    <t>M1-INFORMATI</t>
  </si>
  <si>
    <t>M1-INGINDUST</t>
  </si>
  <si>
    <t>M1-INGQUIMIC</t>
  </si>
  <si>
    <t>M1-INSTRUMEN</t>
  </si>
  <si>
    <t>M1-INTEGRID</t>
  </si>
  <si>
    <t>M1-LENGUAS</t>
  </si>
  <si>
    <t>M1-MARINA</t>
  </si>
  <si>
    <t>M1-MATEMATIC</t>
  </si>
  <si>
    <t>M1-MEDITERR</t>
  </si>
  <si>
    <t>M1-MENTAL</t>
  </si>
  <si>
    <t>M1-MINAS</t>
  </si>
  <si>
    <t>M1-NAUTICA</t>
  </si>
  <si>
    <t>M1-NMATERIAL</t>
  </si>
  <si>
    <t>M1-RECURSOS</t>
  </si>
  <si>
    <t>M1-SCIENCE</t>
  </si>
  <si>
    <t>M1-TELECOM</t>
  </si>
  <si>
    <t>M2-AMBIENTAL</t>
  </si>
  <si>
    <t>M2-BIOLOGIA</t>
  </si>
  <si>
    <t>M2-CONSTRUC</t>
  </si>
  <si>
    <t>M2-ECONOMIA</t>
  </si>
  <si>
    <t>M2-ETINFORMA</t>
  </si>
  <si>
    <t>M2-HISTORIA</t>
  </si>
  <si>
    <t>M2-MARKETING</t>
  </si>
  <si>
    <t>M2-MBA</t>
  </si>
  <si>
    <t>M3-MODERNA</t>
  </si>
  <si>
    <t>M3-PATRIMONI</t>
  </si>
  <si>
    <t>M3-PREHISTOR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</si>
</sst>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%"/>
  </numFmts>
  <fonts count="21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16" fillId="0" borderId="0"/>
    <xf numFmtId="0" fontId="6" fillId="0" borderId="0"/>
    <xf numFmtId="0" fontId="6" fillId="0" borderId="0"/>
    <xf numFmtId="0" fontId="1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17" fillId="0" borderId="0"/>
    <xf numFmtId="0" fontId="3" fillId="0" borderId="0"/>
    <xf numFmtId="0" fontId="16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9" fontId="11" fillId="0" borderId="0" xfId="6" applyNumberFormat="1" applyFont="1" applyAlignment="1">
      <alignment horizontal="center" vertical="center"/>
    </xf>
    <xf numFmtId="10" fontId="11" fillId="0" borderId="0" xfId="6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0" fontId="14" fillId="0" borderId="0" xfId="6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0" fontId="11" fillId="0" borderId="0" xfId="6" applyNumberFormat="1" applyFont="1" applyAlignment="1" applyProtection="1">
      <alignment horizontal="center" vertical="center"/>
      <protection locked="0"/>
    </xf>
    <xf numFmtId="10" fontId="14" fillId="0" borderId="0" xfId="6" applyNumberFormat="1" applyFont="1" applyAlignment="1" applyProtection="1">
      <alignment horizontal="center" vertical="center"/>
      <protection locked="0"/>
    </xf>
    <xf numFmtId="0" fontId="15" fillId="0" borderId="1" xfId="3" applyFont="1" applyFill="1" applyBorder="1" applyAlignment="1">
      <alignment horizontal="center" vertical="center" wrapText="1"/>
    </xf>
    <xf numFmtId="9" fontId="14" fillId="0" borderId="0" xfId="6" applyNumberFormat="1" applyFont="1" applyAlignment="1">
      <alignment horizontal="center" vertical="center"/>
    </xf>
    <xf numFmtId="2" fontId="12" fillId="0" borderId="1" xfId="9" applyNumberFormat="1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vertical="center" wrapText="1"/>
    </xf>
    <xf numFmtId="0" fontId="15" fillId="0" borderId="0" xfId="3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0" xfId="9" applyFont="1" applyFill="1" applyBorder="1" applyAlignment="1">
      <alignment wrapText="1"/>
    </xf>
    <xf numFmtId="0" fontId="12" fillId="0" borderId="0" xfId="9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3" fillId="8" borderId="3" xfId="5" applyFont="1" applyFill="1" applyBorder="1" applyAlignment="1">
      <alignment vertical="center" wrapText="1"/>
    </xf>
    <xf numFmtId="0" fontId="13" fillId="9" borderId="3" xfId="5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3" fillId="6" borderId="2" xfId="3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0" fontId="14" fillId="4" borderId="2" xfId="0" applyNumberFormat="1" applyFont="1" applyFill="1" applyBorder="1" applyAlignment="1">
      <alignment horizontal="center" vertical="center" wrapText="1"/>
    </xf>
    <xf numFmtId="164" fontId="14" fillId="5" borderId="2" xfId="0" applyNumberFormat="1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0" fontId="16" fillId="0" borderId="0" xfId="11" applyFont="1"/>
    <xf numFmtId="9" fontId="14" fillId="0" borderId="0" xfId="6" applyFont="1" applyAlignment="1">
      <alignment horizontal="center" vertical="center"/>
    </xf>
    <xf numFmtId="165" fontId="14" fillId="0" borderId="0" xfId="6" applyNumberFormat="1" applyFont="1" applyAlignment="1">
      <alignment horizontal="center" vertical="center"/>
    </xf>
    <xf numFmtId="2" fontId="13" fillId="0" borderId="1" xfId="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/>
    </xf>
    <xf numFmtId="10" fontId="11" fillId="0" borderId="0" xfId="0" applyNumberFormat="1" applyFont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0" fontId="12" fillId="0" borderId="0" xfId="6" applyNumberFormat="1" applyFont="1" applyFill="1" applyBorder="1" applyAlignment="1">
      <alignment horizontal="center" vertical="center" wrapText="1"/>
    </xf>
    <xf numFmtId="2" fontId="12" fillId="0" borderId="0" xfId="3" applyNumberFormat="1" applyFont="1" applyFill="1" applyBorder="1" applyAlignment="1">
      <alignment horizontal="center" vertical="center" wrapText="1"/>
    </xf>
    <xf numFmtId="2" fontId="12" fillId="0" borderId="0" xfId="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7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0" fillId="0" borderId="0" xfId="11" applyFont="1" applyAlignment="1">
      <alignment horizontal="center"/>
    </xf>
    <xf numFmtId="0" fontId="18" fillId="0" borderId="0" xfId="11" applyFont="1" applyAlignment="1">
      <alignment horizontal="center"/>
    </xf>
    <xf numFmtId="0" fontId="19" fillId="0" borderId="9" xfId="11" applyFont="1" applyBorder="1" applyAlignment="1">
      <alignment horizontal="center" vertical="distributed"/>
    </xf>
    <xf numFmtId="0" fontId="19" fillId="0" borderId="10" xfId="11" applyFont="1" applyBorder="1" applyAlignment="1">
      <alignment horizontal="center" vertical="distributed"/>
    </xf>
    <xf numFmtId="0" fontId="19" fillId="0" borderId="11" xfId="11" applyFont="1" applyBorder="1" applyAlignment="1">
      <alignment horizontal="center" vertical="distributed"/>
    </xf>
    <xf numFmtId="0" fontId="19" fillId="0" borderId="12" xfId="11" applyFont="1" applyBorder="1" applyAlignment="1">
      <alignment horizontal="center" vertical="distributed"/>
    </xf>
    <xf numFmtId="0" fontId="19" fillId="0" borderId="0" xfId="11" applyFont="1" applyBorder="1" applyAlignment="1">
      <alignment horizontal="center" vertical="distributed"/>
    </xf>
    <xf numFmtId="0" fontId="19" fillId="0" borderId="13" xfId="11" applyFont="1" applyBorder="1" applyAlignment="1">
      <alignment horizontal="center" vertical="distributed"/>
    </xf>
    <xf numFmtId="0" fontId="19" fillId="0" borderId="14" xfId="11" applyFont="1" applyBorder="1" applyAlignment="1">
      <alignment horizontal="center" vertical="distributed"/>
    </xf>
    <xf numFmtId="0" fontId="19" fillId="0" borderId="15" xfId="11" applyFont="1" applyBorder="1" applyAlignment="1">
      <alignment horizontal="center" vertical="distributed"/>
    </xf>
    <xf numFmtId="0" fontId="19" fillId="0" borderId="16" xfId="11" applyFont="1" applyBorder="1" applyAlignment="1">
      <alignment horizontal="center" vertical="distributed"/>
    </xf>
    <xf numFmtId="0" fontId="20" fillId="0" borderId="0" xfId="11" applyFont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0" fontId="14" fillId="7" borderId="7" xfId="0" applyNumberFormat="1" applyFont="1" applyFill="1" applyBorder="1" applyAlignment="1">
      <alignment horizontal="center" vertical="center" wrapText="1"/>
    </xf>
    <xf numFmtId="0" fontId="14" fillId="7" borderId="8" xfId="0" applyNumberFormat="1" applyFont="1" applyFill="1" applyBorder="1" applyAlignment="1">
      <alignment horizontal="center" vertical="center" wrapText="1"/>
    </xf>
  </cellXfs>
  <cellStyles count="14">
    <cellStyle name="Normal" xfId="0" builtinId="0"/>
    <cellStyle name="Normal 2" xfId="1"/>
    <cellStyle name="Normal 3" xfId="2"/>
    <cellStyle name="Normal 3 2" xfId="11"/>
    <cellStyle name="Normal 4" xfId="8"/>
    <cellStyle name="Normal 5" xfId="10"/>
    <cellStyle name="Normal 6" xfId="12"/>
    <cellStyle name="Normal 7" xfId="13"/>
    <cellStyle name="Normal_Hoja1" xfId="3"/>
    <cellStyle name="Normal_Hoja1 2" xfId="9"/>
    <cellStyle name="Normal_Hoja1_1" xfId="4"/>
    <cellStyle name="Normal_Hoja1_Valoración general" xfId="5"/>
    <cellStyle name="Porcentaje" xfId="6" builtinId="5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152400</xdr:rowOff>
    </xdr:from>
    <xdr:to>
      <xdr:col>1</xdr:col>
      <xdr:colOff>419100</xdr:colOff>
      <xdr:row>4</xdr:row>
      <xdr:rowOff>145007</xdr:rowOff>
    </xdr:to>
    <xdr:pic>
      <xdr:nvPicPr>
        <xdr:cNvPr id="2" name="1 Imagen" descr="Logo U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52400"/>
          <a:ext cx="752475" cy="754607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3" name="2 Imagen" descr="Calidad transparente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view="pageLayout" zoomScaleNormal="100" workbookViewId="0">
      <selection activeCell="E19" sqref="E19"/>
    </sheetView>
  </sheetViews>
  <sheetFormatPr baseColWidth="10" defaultRowHeight="12.75" x14ac:dyDescent="0.2"/>
  <sheetData>
    <row r="1" spans="1:10" ht="1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ht="15" x14ac:dyDescent="0.25">
      <c r="A2" s="34"/>
      <c r="B2" s="34"/>
      <c r="C2" s="54" t="s">
        <v>41</v>
      </c>
      <c r="D2" s="54"/>
      <c r="E2" s="54"/>
      <c r="F2" s="54"/>
      <c r="G2" s="54"/>
      <c r="H2" s="54"/>
      <c r="I2" s="54"/>
      <c r="J2" s="34"/>
    </row>
    <row r="3" spans="1:10" ht="15" x14ac:dyDescent="0.25">
      <c r="A3" s="34"/>
      <c r="B3" s="34"/>
      <c r="C3" s="54" t="s">
        <v>32</v>
      </c>
      <c r="D3" s="54"/>
      <c r="E3" s="54"/>
      <c r="F3" s="54"/>
      <c r="G3" s="54"/>
      <c r="H3" s="54"/>
      <c r="I3" s="54"/>
      <c r="J3" s="34"/>
    </row>
    <row r="4" spans="1:10" ht="1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ht="1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0" ht="1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</row>
    <row r="7" spans="1:10" ht="15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5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5.75" thickBot="1" x14ac:dyDescent="0.3">
      <c r="A9" s="34"/>
      <c r="B9" s="34"/>
      <c r="C9" s="34"/>
      <c r="D9" s="34"/>
      <c r="E9" s="34"/>
      <c r="F9" s="34"/>
      <c r="G9" s="34"/>
      <c r="H9" s="34"/>
      <c r="I9" s="34"/>
      <c r="J9" s="34"/>
    </row>
    <row r="10" spans="1:10" ht="15" x14ac:dyDescent="0.25">
      <c r="A10" s="34"/>
      <c r="B10" s="55" t="s">
        <v>33</v>
      </c>
      <c r="C10" s="56"/>
      <c r="D10" s="56"/>
      <c r="E10" s="56"/>
      <c r="F10" s="56"/>
      <c r="G10" s="56"/>
      <c r="H10" s="56"/>
      <c r="I10" s="56"/>
      <c r="J10" s="57"/>
    </row>
    <row r="11" spans="1:10" ht="15" x14ac:dyDescent="0.25">
      <c r="A11" s="34"/>
      <c r="B11" s="58"/>
      <c r="C11" s="59"/>
      <c r="D11" s="59"/>
      <c r="E11" s="59"/>
      <c r="F11" s="59"/>
      <c r="G11" s="59"/>
      <c r="H11" s="59"/>
      <c r="I11" s="59"/>
      <c r="J11" s="60"/>
    </row>
    <row r="12" spans="1:10" ht="15.75" thickBot="1" x14ac:dyDescent="0.3">
      <c r="A12" s="34"/>
      <c r="B12" s="61"/>
      <c r="C12" s="62"/>
      <c r="D12" s="62"/>
      <c r="E12" s="62"/>
      <c r="F12" s="62"/>
      <c r="G12" s="62"/>
      <c r="H12" s="62"/>
      <c r="I12" s="62"/>
      <c r="J12" s="63"/>
    </row>
    <row r="13" spans="1:10" ht="15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</row>
    <row r="14" spans="1:10" ht="15.75" x14ac:dyDescent="0.25">
      <c r="A14" s="34"/>
      <c r="B14" s="53" t="s">
        <v>34</v>
      </c>
      <c r="C14" s="53"/>
      <c r="D14" s="53"/>
      <c r="E14" s="53"/>
      <c r="F14" s="53"/>
      <c r="G14" s="53"/>
      <c r="H14" s="53"/>
      <c r="I14" s="53"/>
      <c r="J14" s="53"/>
    </row>
    <row r="15" spans="1:10" ht="15.75" x14ac:dyDescent="0.25">
      <c r="A15" s="34"/>
      <c r="B15" s="64" t="s">
        <v>63</v>
      </c>
      <c r="C15" s="64"/>
      <c r="D15" s="64"/>
      <c r="E15" s="64"/>
      <c r="F15" s="64"/>
      <c r="G15" s="64"/>
      <c r="H15" s="64"/>
      <c r="I15" s="64"/>
      <c r="J15" s="64"/>
    </row>
    <row r="16" spans="1:10" ht="15.75" x14ac:dyDescent="0.25">
      <c r="A16" s="34"/>
      <c r="B16" s="53" t="s">
        <v>61</v>
      </c>
      <c r="C16" s="53"/>
      <c r="D16" s="53"/>
      <c r="E16" s="53"/>
      <c r="F16" s="53"/>
      <c r="G16" s="53"/>
      <c r="H16" s="53"/>
      <c r="I16" s="53"/>
      <c r="J16" s="53"/>
    </row>
    <row r="17" spans="1:10" ht="15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</row>
    <row r="18" spans="1:10" ht="15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</row>
    <row r="19" spans="1:10" ht="15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pageSetup paperSize="9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zoomScaleNormal="100" workbookViewId="0">
      <selection activeCell="C9" sqref="C9:I9"/>
    </sheetView>
  </sheetViews>
  <sheetFormatPr baseColWidth="10" defaultRowHeight="12.75" x14ac:dyDescent="0.2"/>
  <cols>
    <col min="1" max="1" width="7" style="2" customWidth="1"/>
    <col min="2" max="2" width="11.85546875" style="2" customWidth="1"/>
    <col min="3" max="3" width="6.140625" style="2" customWidth="1"/>
    <col min="4" max="4" width="27.5703125" style="2" customWidth="1"/>
    <col min="5" max="5" width="7.42578125" style="2" customWidth="1"/>
    <col min="6" max="6" width="16.5703125" style="2" customWidth="1"/>
    <col min="7" max="7" width="6.140625" style="2" customWidth="1"/>
    <col min="8" max="8" width="35.42578125" style="2" customWidth="1"/>
    <col min="9" max="16384" width="11.42578125" style="2"/>
  </cols>
  <sheetData>
    <row r="1" spans="1:9" ht="30.75" customHeight="1" x14ac:dyDescent="0.2">
      <c r="A1" s="1"/>
      <c r="B1" s="1"/>
      <c r="C1" s="76" t="s">
        <v>22</v>
      </c>
      <c r="D1" s="76"/>
      <c r="E1" s="76"/>
      <c r="F1" s="76"/>
      <c r="G1" s="76"/>
      <c r="H1" s="76"/>
      <c r="I1" s="76"/>
    </row>
    <row r="2" spans="1:9" ht="25.5" customHeight="1" x14ac:dyDescent="0.2">
      <c r="A2" s="38"/>
      <c r="B2" s="39"/>
      <c r="C2" s="77" t="s">
        <v>42</v>
      </c>
      <c r="D2" s="78"/>
      <c r="E2" s="78"/>
      <c r="F2" s="78"/>
      <c r="G2" s="78"/>
      <c r="H2" s="78"/>
      <c r="I2" s="79"/>
    </row>
    <row r="3" spans="1:9" ht="25.5" customHeight="1" x14ac:dyDescent="0.2">
      <c r="A3" s="38"/>
      <c r="B3" s="40">
        <v>1</v>
      </c>
      <c r="C3" s="65" t="s">
        <v>43</v>
      </c>
      <c r="D3" s="66"/>
      <c r="E3" s="66"/>
      <c r="F3" s="66"/>
      <c r="G3" s="66"/>
      <c r="H3" s="66"/>
      <c r="I3" s="67"/>
    </row>
    <row r="4" spans="1:9" ht="25.5" customHeight="1" x14ac:dyDescent="0.2">
      <c r="A4" s="38"/>
      <c r="B4" s="40">
        <v>2</v>
      </c>
      <c r="C4" s="65" t="s">
        <v>44</v>
      </c>
      <c r="D4" s="66"/>
      <c r="E4" s="66"/>
      <c r="F4" s="66"/>
      <c r="G4" s="66"/>
      <c r="H4" s="66"/>
      <c r="I4" s="67"/>
    </row>
    <row r="5" spans="1:9" ht="24" customHeight="1" x14ac:dyDescent="0.2">
      <c r="A5" s="38"/>
      <c r="B5" s="40">
        <v>3</v>
      </c>
      <c r="C5" s="65" t="s">
        <v>45</v>
      </c>
      <c r="D5" s="66"/>
      <c r="E5" s="66"/>
      <c r="F5" s="66"/>
      <c r="G5" s="66"/>
      <c r="H5" s="66"/>
      <c r="I5" s="67"/>
    </row>
    <row r="6" spans="1:9" ht="24.75" customHeight="1" x14ac:dyDescent="0.2">
      <c r="A6" s="38"/>
      <c r="B6" s="40">
        <v>4</v>
      </c>
      <c r="C6" s="65" t="s">
        <v>46</v>
      </c>
      <c r="D6" s="66"/>
      <c r="E6" s="66"/>
      <c r="F6" s="66"/>
      <c r="G6" s="66"/>
      <c r="H6" s="66"/>
      <c r="I6" s="67"/>
    </row>
    <row r="7" spans="1:9" ht="24.75" customHeight="1" x14ac:dyDescent="0.2">
      <c r="A7" s="38"/>
      <c r="B7" s="40">
        <v>5</v>
      </c>
      <c r="C7" s="65" t="s">
        <v>47</v>
      </c>
      <c r="D7" s="66"/>
      <c r="E7" s="66"/>
      <c r="F7" s="66"/>
      <c r="G7" s="66"/>
      <c r="H7" s="66"/>
      <c r="I7" s="67"/>
    </row>
    <row r="8" spans="1:9" ht="23.25" customHeight="1" x14ac:dyDescent="0.2">
      <c r="A8" s="38"/>
      <c r="B8" s="40">
        <v>6</v>
      </c>
      <c r="C8" s="65" t="s">
        <v>48</v>
      </c>
      <c r="D8" s="66"/>
      <c r="E8" s="66"/>
      <c r="F8" s="66"/>
      <c r="G8" s="66"/>
      <c r="H8" s="66"/>
      <c r="I8" s="67"/>
    </row>
    <row r="9" spans="1:9" ht="23.25" customHeight="1" x14ac:dyDescent="0.2">
      <c r="A9" s="51"/>
      <c r="B9" s="40">
        <v>7</v>
      </c>
      <c r="C9" s="74" t="s">
        <v>64</v>
      </c>
      <c r="D9" s="75"/>
      <c r="E9" s="75"/>
      <c r="F9" s="75"/>
      <c r="G9" s="75"/>
      <c r="H9" s="75"/>
      <c r="I9" s="81"/>
    </row>
    <row r="10" spans="1:9" ht="25.5" customHeight="1" x14ac:dyDescent="0.2">
      <c r="A10" s="38"/>
      <c r="B10" s="39"/>
      <c r="C10" s="80"/>
      <c r="D10" s="75"/>
      <c r="E10" s="75"/>
      <c r="F10" s="75"/>
      <c r="G10" s="75"/>
      <c r="H10" s="75"/>
      <c r="I10" s="81"/>
    </row>
    <row r="11" spans="1:9" ht="26.25" customHeight="1" x14ac:dyDescent="0.2">
      <c r="A11" s="38"/>
      <c r="B11" s="39"/>
      <c r="C11" s="82" t="s">
        <v>33</v>
      </c>
      <c r="D11" s="83"/>
      <c r="E11" s="83"/>
      <c r="F11" s="83"/>
      <c r="G11" s="83"/>
      <c r="H11" s="83"/>
      <c r="I11" s="84"/>
    </row>
    <row r="12" spans="1:9" ht="25.5" customHeight="1" x14ac:dyDescent="0.2">
      <c r="A12" s="38"/>
      <c r="B12" s="39"/>
      <c r="C12" s="74" t="s">
        <v>55</v>
      </c>
      <c r="D12" s="75"/>
      <c r="E12" s="75"/>
      <c r="F12" s="75"/>
      <c r="G12" s="75"/>
      <c r="H12" s="75"/>
      <c r="I12" s="75"/>
    </row>
    <row r="13" spans="1:9" ht="24.75" customHeight="1" x14ac:dyDescent="0.2">
      <c r="A13" s="38"/>
      <c r="B13" s="40">
        <v>1</v>
      </c>
      <c r="C13" s="65" t="s">
        <v>49</v>
      </c>
      <c r="D13" s="66"/>
      <c r="E13" s="66"/>
      <c r="F13" s="66"/>
      <c r="G13" s="66"/>
      <c r="H13" s="66"/>
      <c r="I13" s="67"/>
    </row>
    <row r="14" spans="1:9" ht="25.5" customHeight="1" x14ac:dyDescent="0.2">
      <c r="A14" s="38"/>
      <c r="B14" s="40">
        <v>2</v>
      </c>
      <c r="C14" s="65" t="s">
        <v>50</v>
      </c>
      <c r="D14" s="66"/>
      <c r="E14" s="66"/>
      <c r="F14" s="66"/>
      <c r="G14" s="66"/>
      <c r="H14" s="66"/>
      <c r="I14" s="67"/>
    </row>
    <row r="15" spans="1:9" ht="25.5" customHeight="1" x14ac:dyDescent="0.2">
      <c r="A15" s="38"/>
      <c r="B15" s="40">
        <v>3</v>
      </c>
      <c r="C15" s="65" t="s">
        <v>51</v>
      </c>
      <c r="D15" s="66"/>
      <c r="E15" s="66"/>
      <c r="F15" s="66"/>
      <c r="G15" s="66"/>
      <c r="H15" s="66"/>
      <c r="I15" s="67"/>
    </row>
    <row r="16" spans="1:9" ht="26.25" customHeight="1" x14ac:dyDescent="0.2">
      <c r="A16" s="38"/>
      <c r="B16" s="40">
        <v>4</v>
      </c>
      <c r="C16" s="65" t="s">
        <v>52</v>
      </c>
      <c r="D16" s="66"/>
      <c r="E16" s="66"/>
      <c r="F16" s="66"/>
      <c r="G16" s="66"/>
      <c r="H16" s="66"/>
      <c r="I16" s="67"/>
    </row>
    <row r="17" spans="1:9" ht="25.5" customHeight="1" x14ac:dyDescent="0.2">
      <c r="A17" s="38"/>
      <c r="B17" s="40">
        <v>5</v>
      </c>
      <c r="C17" s="65" t="s">
        <v>53</v>
      </c>
      <c r="D17" s="66"/>
      <c r="E17" s="66"/>
      <c r="F17" s="66"/>
      <c r="G17" s="66"/>
      <c r="H17" s="66"/>
      <c r="I17" s="67"/>
    </row>
    <row r="18" spans="1:9" ht="25.5" customHeight="1" x14ac:dyDescent="0.2">
      <c r="A18" s="38"/>
      <c r="B18" s="40">
        <v>6</v>
      </c>
      <c r="C18" s="65" t="s">
        <v>54</v>
      </c>
      <c r="D18" s="66"/>
      <c r="E18" s="66"/>
      <c r="F18" s="66"/>
      <c r="G18" s="66"/>
      <c r="H18" s="66"/>
      <c r="I18" s="67"/>
    </row>
    <row r="19" spans="1:9" ht="25.5" customHeight="1" x14ac:dyDescent="0.2">
      <c r="A19" s="38"/>
      <c r="B19" s="39"/>
      <c r="C19" s="71"/>
      <c r="D19" s="72"/>
      <c r="E19" s="72"/>
      <c r="F19" s="72"/>
      <c r="G19" s="72"/>
      <c r="H19" s="72"/>
      <c r="I19" s="73"/>
    </row>
    <row r="20" spans="1:9" ht="18.75" customHeight="1" x14ac:dyDescent="0.2">
      <c r="A20" s="70"/>
      <c r="B20" s="70"/>
      <c r="C20" s="70"/>
      <c r="D20" s="70"/>
      <c r="E20" s="70"/>
      <c r="F20" s="70"/>
      <c r="G20" s="70"/>
      <c r="H20" s="70"/>
      <c r="I20" s="70"/>
    </row>
    <row r="21" spans="1:9" ht="25.5" x14ac:dyDescent="0.2">
      <c r="A21" s="68" t="s">
        <v>23</v>
      </c>
      <c r="B21" s="69"/>
      <c r="C21" s="4">
        <v>0</v>
      </c>
      <c r="D21" s="5" t="s">
        <v>1</v>
      </c>
      <c r="E21" s="4">
        <v>2</v>
      </c>
      <c r="F21" s="5" t="s">
        <v>0</v>
      </c>
      <c r="G21" s="4">
        <v>4</v>
      </c>
      <c r="H21" s="5" t="s">
        <v>4</v>
      </c>
      <c r="I21" s="3"/>
    </row>
    <row r="22" spans="1:9" ht="25.5" x14ac:dyDescent="0.2">
      <c r="A22" s="6"/>
      <c r="B22" s="6"/>
      <c r="C22" s="4">
        <v>1</v>
      </c>
      <c r="D22" s="5" t="s">
        <v>2</v>
      </c>
      <c r="E22" s="4">
        <v>3</v>
      </c>
      <c r="F22" s="5" t="s">
        <v>3</v>
      </c>
      <c r="G22" s="4">
        <v>5</v>
      </c>
      <c r="H22" s="5" t="s">
        <v>5</v>
      </c>
      <c r="I22" s="3"/>
    </row>
    <row r="23" spans="1:9" x14ac:dyDescent="0.2">
      <c r="A23" s="3"/>
      <c r="B23" s="3"/>
      <c r="C23" s="3"/>
      <c r="D23" s="3"/>
      <c r="E23" s="3"/>
      <c r="F23" s="3"/>
      <c r="G23" s="3"/>
      <c r="H23" s="3"/>
      <c r="I23" s="3"/>
    </row>
  </sheetData>
  <mergeCells count="21">
    <mergeCell ref="C13:I13"/>
    <mergeCell ref="C12:I12"/>
    <mergeCell ref="C1:I1"/>
    <mergeCell ref="C2:I2"/>
    <mergeCell ref="C3:I3"/>
    <mergeCell ref="C4:I4"/>
    <mergeCell ref="C7:I7"/>
    <mergeCell ref="C5:I5"/>
    <mergeCell ref="C6:I6"/>
    <mergeCell ref="C10:I10"/>
    <mergeCell ref="C8:I8"/>
    <mergeCell ref="C11:I11"/>
    <mergeCell ref="C9:I9"/>
    <mergeCell ref="C15:I15"/>
    <mergeCell ref="C16:I16"/>
    <mergeCell ref="A21:B21"/>
    <mergeCell ref="A20:I20"/>
    <mergeCell ref="C14:I14"/>
    <mergeCell ref="C19:I19"/>
    <mergeCell ref="C18:I18"/>
    <mergeCell ref="C17:I17"/>
  </mergeCells>
  <phoneticPr fontId="9" type="noConversion"/>
  <pageMargins left="0.74803149606299213" right="0.74803149606299213" top="1.1770833333333333" bottom="0.98425196850393704" header="0" footer="0"/>
  <pageSetup paperSize="9" scale="80" fitToWidth="0" orientation="landscape" r:id="rId1"/>
  <headerFooter alignWithMargins="0">
    <oddHeader>&amp;L&amp;G&amp;CVICERRECTORADO DE CALIDAD E
INNOVACIÓN EDUCATIVA&amp;R&amp;G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8"/>
  <sheetViews>
    <sheetView zoomScaleNormal="100" workbookViewId="0">
      <pane xSplit="1" topLeftCell="B1" activePane="topRight" state="frozen"/>
      <selection pane="topRight" activeCell="A2" sqref="A2"/>
    </sheetView>
  </sheetViews>
  <sheetFormatPr baseColWidth="10" defaultRowHeight="12" x14ac:dyDescent="0.2"/>
  <cols>
    <col min="1" max="1" width="31.140625" style="9" customWidth="1"/>
    <col min="2" max="2" width="11.42578125" style="13" customWidth="1"/>
    <col min="3" max="3" width="11.7109375" style="13" customWidth="1"/>
    <col min="4" max="4" width="11.42578125" style="13" customWidth="1"/>
    <col min="5" max="5" width="13.28515625" style="13" customWidth="1"/>
    <col min="6" max="6" width="11.42578125" style="13" customWidth="1"/>
    <col min="7" max="7" width="13.28515625" style="13" customWidth="1"/>
    <col min="8" max="13" width="7.85546875" style="9" customWidth="1"/>
    <col min="14" max="15" width="7.140625" style="9" customWidth="1"/>
    <col min="16" max="21" width="7.42578125" style="9" customWidth="1"/>
    <col min="22" max="22" width="11.5703125" style="9" customWidth="1"/>
    <col min="23" max="23" width="5.28515625" style="13" customWidth="1"/>
    <col min="24" max="24" width="8.28515625" style="9" customWidth="1"/>
    <col min="25" max="25" width="4.5703125" style="9" customWidth="1"/>
    <col min="26" max="26" width="7.5703125" style="9" customWidth="1"/>
    <col min="27" max="27" width="5.28515625" style="9" customWidth="1"/>
    <col min="28" max="28" width="9.28515625" style="9" customWidth="1"/>
    <col min="29" max="29" width="11.42578125" style="9"/>
    <col min="30" max="30" width="23.5703125" style="9" customWidth="1"/>
    <col min="31" max="16384" width="11.42578125" style="9"/>
  </cols>
  <sheetData>
    <row r="1" spans="1:29" s="12" customFormat="1" ht="12.75" customHeight="1" x14ac:dyDescent="0.2">
      <c r="B1" s="10"/>
      <c r="C1" s="10"/>
      <c r="D1" s="10"/>
      <c r="E1" s="28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85" t="s">
        <v>60</v>
      </c>
      <c r="X1" s="85"/>
      <c r="Y1" s="85"/>
      <c r="Z1" s="85"/>
      <c r="AA1" s="85"/>
      <c r="AB1" s="85"/>
    </row>
    <row r="2" spans="1:29" s="12" customFormat="1" ht="48" x14ac:dyDescent="0.2">
      <c r="A2" s="29" t="s">
        <v>6</v>
      </c>
      <c r="B2" s="29" t="s">
        <v>57</v>
      </c>
      <c r="C2" s="30" t="s">
        <v>58</v>
      </c>
      <c r="D2" s="31" t="s">
        <v>59</v>
      </c>
      <c r="E2" s="30" t="s">
        <v>10</v>
      </c>
      <c r="F2" s="30" t="s">
        <v>21</v>
      </c>
      <c r="G2" s="31" t="s">
        <v>11</v>
      </c>
      <c r="H2" s="32" t="s">
        <v>12</v>
      </c>
      <c r="I2" s="32" t="s">
        <v>35</v>
      </c>
      <c r="J2" s="32" t="s">
        <v>13</v>
      </c>
      <c r="K2" s="32" t="s">
        <v>36</v>
      </c>
      <c r="L2" s="32" t="s">
        <v>14</v>
      </c>
      <c r="M2" s="32" t="s">
        <v>37</v>
      </c>
      <c r="N2" s="32" t="s">
        <v>15</v>
      </c>
      <c r="O2" s="32" t="s">
        <v>38</v>
      </c>
      <c r="P2" s="32" t="s">
        <v>16</v>
      </c>
      <c r="Q2" s="32" t="s">
        <v>39</v>
      </c>
      <c r="R2" s="32" t="s">
        <v>17</v>
      </c>
      <c r="S2" s="32" t="s">
        <v>40</v>
      </c>
      <c r="T2" s="32" t="s">
        <v>65</v>
      </c>
      <c r="U2" s="32" t="s">
        <v>66</v>
      </c>
      <c r="V2" s="33" t="s">
        <v>62</v>
      </c>
      <c r="W2" s="86" t="s">
        <v>18</v>
      </c>
      <c r="X2" s="87"/>
      <c r="Y2" s="86" t="s">
        <v>19</v>
      </c>
      <c r="Z2" s="87"/>
      <c r="AA2" s="86" t="s">
        <v>20</v>
      </c>
      <c r="AB2" s="87"/>
    </row>
    <row r="3" spans="1:29" ht="12.75" x14ac:dyDescent="0.2">
      <c r="A3" t="s">
        <v>67</v>
      </c>
      <c r="B3" s="52">
        <v>8</v>
      </c>
      <c r="C3" s="52">
        <v>2</v>
      </c>
      <c r="D3" s="8">
        <f>C3/B3</f>
        <v>0.25</v>
      </c>
      <c r="E3" s="17">
        <v>28</v>
      </c>
      <c r="F3" s="52">
        <v>20</v>
      </c>
      <c r="G3" s="8">
        <f>F3/E3</f>
        <v>0.7142857142857143</v>
      </c>
      <c r="H3" s="19">
        <v>2.96875</v>
      </c>
      <c r="I3" s="19">
        <v>1.0620848334989004</v>
      </c>
      <c r="J3" s="19">
        <v>2.5625</v>
      </c>
      <c r="K3" s="19">
        <v>1.3425421240462847</v>
      </c>
      <c r="L3" s="19">
        <v>3.064516129032258</v>
      </c>
      <c r="M3" s="19">
        <v>1.2632097706759486</v>
      </c>
      <c r="N3" s="19">
        <v>2.4375</v>
      </c>
      <c r="O3" s="19">
        <v>1.3897667476606375</v>
      </c>
      <c r="P3" s="19">
        <v>3.25</v>
      </c>
      <c r="Q3" s="19">
        <v>1.3198240351921795</v>
      </c>
      <c r="R3" s="19">
        <v>2.625</v>
      </c>
      <c r="S3" s="19">
        <v>1.2889105176778741</v>
      </c>
      <c r="T3" s="19">
        <v>2.78125</v>
      </c>
      <c r="U3" s="19">
        <v>1.1283552117444966</v>
      </c>
      <c r="V3" s="19">
        <f>AVERAGE(H3,J3,L3,N3,P3,R3,T3)</f>
        <v>2.8127880184331793</v>
      </c>
      <c r="W3" s="13">
        <v>1</v>
      </c>
      <c r="X3" s="15">
        <f>W3/C3</f>
        <v>0.5</v>
      </c>
      <c r="Y3" s="13">
        <v>1</v>
      </c>
      <c r="Z3" s="8">
        <f>Y3/C3</f>
        <v>0.5</v>
      </c>
      <c r="AA3" s="13">
        <v>0</v>
      </c>
      <c r="AB3" s="8">
        <f>AA3/C3</f>
        <v>0</v>
      </c>
      <c r="AC3" s="42"/>
    </row>
    <row r="4" spans="1:29" ht="12.75" x14ac:dyDescent="0.2">
      <c r="A4" t="s">
        <v>68</v>
      </c>
      <c r="B4" s="52">
        <v>8</v>
      </c>
      <c r="C4" s="52">
        <v>8</v>
      </c>
      <c r="D4" s="8">
        <f t="shared" ref="D4:D44" si="0">C4/B4</f>
        <v>1</v>
      </c>
      <c r="E4" s="17">
        <v>129</v>
      </c>
      <c r="F4" s="52">
        <v>65</v>
      </c>
      <c r="G4" s="8">
        <f t="shared" ref="G4:G44" si="1">F4/E4</f>
        <v>0.50387596899224807</v>
      </c>
      <c r="H4" s="19">
        <v>3.7692307692307692</v>
      </c>
      <c r="I4" s="19">
        <v>1.3551894559575284</v>
      </c>
      <c r="J4" s="19">
        <v>3.9076923076923076</v>
      </c>
      <c r="K4" s="19">
        <v>1.1689081032511297</v>
      </c>
      <c r="L4" s="19">
        <v>4</v>
      </c>
      <c r="M4" s="19">
        <v>1.1683661091795521</v>
      </c>
      <c r="N4" s="19">
        <v>3.9491525423728815</v>
      </c>
      <c r="O4" s="19">
        <v>1.5583338672591547</v>
      </c>
      <c r="P4" s="19">
        <v>4.3</v>
      </c>
      <c r="Q4" s="19">
        <v>1.1832159566199225</v>
      </c>
      <c r="R4" s="19">
        <v>4.2153846153846155</v>
      </c>
      <c r="S4" s="19">
        <v>1.2310095919141391</v>
      </c>
      <c r="T4" s="19">
        <v>3.859375</v>
      </c>
      <c r="U4" s="19">
        <v>1.5416666666666667</v>
      </c>
      <c r="V4" s="19">
        <f t="shared" ref="V4:V52" si="2">AVERAGE(H4,J4,L4,N4,P4,R4,T4)</f>
        <v>4.0001193192400821</v>
      </c>
      <c r="W4" s="13">
        <v>0</v>
      </c>
      <c r="X4" s="15">
        <f t="shared" ref="X4:X44" si="3">W4/C4</f>
        <v>0</v>
      </c>
      <c r="Y4" s="13">
        <v>2</v>
      </c>
      <c r="Z4" s="8">
        <f t="shared" ref="Z4:Z44" si="4">Y4/C4</f>
        <v>0.25</v>
      </c>
      <c r="AA4" s="13">
        <v>6</v>
      </c>
      <c r="AB4" s="8">
        <f t="shared" ref="AB4:AB44" si="5">AA4/C4</f>
        <v>0.75</v>
      </c>
      <c r="AC4" s="42"/>
    </row>
    <row r="5" spans="1:29" ht="12.75" x14ac:dyDescent="0.2">
      <c r="A5" t="s">
        <v>69</v>
      </c>
      <c r="B5" s="52">
        <v>10</v>
      </c>
      <c r="C5" s="52">
        <v>10</v>
      </c>
      <c r="D5" s="8">
        <f t="shared" si="0"/>
        <v>1</v>
      </c>
      <c r="E5" s="17">
        <v>180</v>
      </c>
      <c r="F5" s="17">
        <v>62</v>
      </c>
      <c r="G5" s="8">
        <f t="shared" si="1"/>
        <v>0.34444444444444444</v>
      </c>
      <c r="H5" s="19">
        <v>2.693548387096774</v>
      </c>
      <c r="I5" s="19">
        <v>1.7328902198390264</v>
      </c>
      <c r="J5" s="19">
        <v>2.564516129032258</v>
      </c>
      <c r="K5" s="19">
        <v>1.6852393685301166</v>
      </c>
      <c r="L5" s="19">
        <v>2.4237288135593222</v>
      </c>
      <c r="M5" s="19">
        <v>1.7340742320994587</v>
      </c>
      <c r="N5" s="19">
        <v>2.629032258064516</v>
      </c>
      <c r="O5" s="19">
        <v>1.9688881023557676</v>
      </c>
      <c r="P5" s="19">
        <v>3.4</v>
      </c>
      <c r="Q5" s="19">
        <v>1.7388872342849957</v>
      </c>
      <c r="R5" s="19">
        <v>2.7580645161290325</v>
      </c>
      <c r="S5" s="19">
        <v>1.7712224533852297</v>
      </c>
      <c r="T5" s="19">
        <v>2.596774193548387</v>
      </c>
      <c r="U5" s="19">
        <v>1.8944238920056404</v>
      </c>
      <c r="V5" s="19">
        <f t="shared" si="2"/>
        <v>2.7236663282043274</v>
      </c>
      <c r="W5" s="13">
        <v>4</v>
      </c>
      <c r="X5" s="15">
        <f t="shared" si="3"/>
        <v>0.4</v>
      </c>
      <c r="Y5" s="13">
        <v>4</v>
      </c>
      <c r="Z5" s="8">
        <f t="shared" si="4"/>
        <v>0.4</v>
      </c>
      <c r="AA5" s="13">
        <v>2</v>
      </c>
      <c r="AB5" s="8">
        <f t="shared" si="5"/>
        <v>0.2</v>
      </c>
      <c r="AC5" s="42"/>
    </row>
    <row r="6" spans="1:29" ht="12.75" x14ac:dyDescent="0.2">
      <c r="A6" t="s">
        <v>70</v>
      </c>
      <c r="B6" s="52">
        <v>11</v>
      </c>
      <c r="C6" s="13">
        <v>0</v>
      </c>
      <c r="D6" s="8">
        <f t="shared" si="0"/>
        <v>0</v>
      </c>
      <c r="E6" s="17">
        <v>0</v>
      </c>
      <c r="F6" s="17">
        <v>0</v>
      </c>
      <c r="G6" s="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X6" s="15"/>
      <c r="Y6" s="13"/>
      <c r="Z6" s="8"/>
      <c r="AA6" s="13"/>
      <c r="AB6" s="8"/>
      <c r="AC6" s="42"/>
    </row>
    <row r="7" spans="1:29" ht="12.75" x14ac:dyDescent="0.2">
      <c r="A7" t="s">
        <v>71</v>
      </c>
      <c r="B7" s="52">
        <v>34</v>
      </c>
      <c r="C7" s="13">
        <v>31</v>
      </c>
      <c r="D7" s="8">
        <f t="shared" si="0"/>
        <v>0.91176470588235292</v>
      </c>
      <c r="E7" s="17">
        <v>1225</v>
      </c>
      <c r="F7" s="17">
        <v>559</v>
      </c>
      <c r="G7" s="8">
        <f t="shared" si="1"/>
        <v>0.45632653061224487</v>
      </c>
      <c r="H7" s="19">
        <v>2.9512635379061374</v>
      </c>
      <c r="I7" s="19">
        <v>1.5306891423455362</v>
      </c>
      <c r="J7" s="19">
        <v>2.6252252252252251</v>
      </c>
      <c r="K7" s="19">
        <v>1.6866682851277188</v>
      </c>
      <c r="L7" s="19">
        <v>2.7070524412296564</v>
      </c>
      <c r="M7" s="19">
        <v>1.6931995779147633</v>
      </c>
      <c r="N7" s="19">
        <v>3.1709090909090909</v>
      </c>
      <c r="O7" s="19">
        <v>1.5980033907640889</v>
      </c>
      <c r="P7" s="19">
        <v>3.3464991023339317</v>
      </c>
      <c r="Q7" s="19">
        <v>1.4679585450608537</v>
      </c>
      <c r="R7" s="19">
        <v>2.9745916515426498</v>
      </c>
      <c r="S7" s="19">
        <v>1.6424174439590826</v>
      </c>
      <c r="T7" s="19">
        <v>2.9712746858168759</v>
      </c>
      <c r="U7" s="19">
        <v>1.6477259208931621</v>
      </c>
      <c r="V7" s="19">
        <f t="shared" si="2"/>
        <v>2.9638308192805098</v>
      </c>
      <c r="W7" s="13">
        <v>8</v>
      </c>
      <c r="X7" s="15">
        <f t="shared" si="3"/>
        <v>0.25806451612903225</v>
      </c>
      <c r="Y7" s="13">
        <v>5</v>
      </c>
      <c r="Z7" s="8">
        <f t="shared" si="4"/>
        <v>0.16129032258064516</v>
      </c>
      <c r="AA7" s="13">
        <v>18</v>
      </c>
      <c r="AB7" s="8">
        <f t="shared" si="5"/>
        <v>0.58064516129032262</v>
      </c>
      <c r="AC7" s="42"/>
    </row>
    <row r="8" spans="1:29" ht="12.75" x14ac:dyDescent="0.2">
      <c r="A8" t="s">
        <v>72</v>
      </c>
      <c r="B8" s="52">
        <v>17</v>
      </c>
      <c r="C8" s="13">
        <v>16</v>
      </c>
      <c r="D8" s="8">
        <f t="shared" si="0"/>
        <v>0.94117647058823528</v>
      </c>
      <c r="E8" s="17">
        <v>269</v>
      </c>
      <c r="F8" s="17">
        <v>78</v>
      </c>
      <c r="G8" s="8">
        <f t="shared" si="1"/>
        <v>0.2899628252788104</v>
      </c>
      <c r="H8" s="19">
        <v>3.5641025641025643</v>
      </c>
      <c r="I8" s="19">
        <v>1.3151439957676609</v>
      </c>
      <c r="J8" s="19">
        <v>3.2820512820512819</v>
      </c>
      <c r="K8" s="19">
        <v>1.385429146298691</v>
      </c>
      <c r="L8" s="19">
        <v>3.4027777777777777</v>
      </c>
      <c r="M8" s="19">
        <v>1.4207687090338246</v>
      </c>
      <c r="N8" s="19">
        <v>3.5810810810810811</v>
      </c>
      <c r="O8" s="19">
        <v>1.6048450337577451</v>
      </c>
      <c r="P8" s="19">
        <v>3.0985915492957745</v>
      </c>
      <c r="Q8" s="19">
        <v>1.9357902009807981</v>
      </c>
      <c r="R8" s="19">
        <v>3.1111111111111112</v>
      </c>
      <c r="S8" s="19">
        <v>1.7161663430617391</v>
      </c>
      <c r="T8" s="19">
        <v>3.3670886075949369</v>
      </c>
      <c r="U8" s="19">
        <v>1.4864966143102141</v>
      </c>
      <c r="V8" s="19">
        <f t="shared" si="2"/>
        <v>3.3438291390020756</v>
      </c>
      <c r="W8" s="13">
        <v>1</v>
      </c>
      <c r="X8" s="15">
        <f t="shared" si="3"/>
        <v>6.25E-2</v>
      </c>
      <c r="Y8" s="13">
        <v>9</v>
      </c>
      <c r="Z8" s="8">
        <f t="shared" si="4"/>
        <v>0.5625</v>
      </c>
      <c r="AA8" s="13">
        <v>6</v>
      </c>
      <c r="AB8" s="8">
        <f t="shared" si="5"/>
        <v>0.375</v>
      </c>
      <c r="AC8" s="42"/>
    </row>
    <row r="9" spans="1:29" ht="12.75" x14ac:dyDescent="0.2">
      <c r="A9" t="s">
        <v>73</v>
      </c>
      <c r="B9" s="52">
        <v>16</v>
      </c>
      <c r="C9" s="52">
        <v>16</v>
      </c>
      <c r="D9" s="8">
        <f t="shared" si="0"/>
        <v>1</v>
      </c>
      <c r="E9" s="17">
        <v>153</v>
      </c>
      <c r="F9" s="17">
        <v>144</v>
      </c>
      <c r="G9" s="8">
        <f t="shared" si="1"/>
        <v>0.94117647058823528</v>
      </c>
      <c r="H9" s="19">
        <v>4.229166666666667</v>
      </c>
      <c r="I9" s="19">
        <v>1.0820774502740589</v>
      </c>
      <c r="J9" s="19">
        <v>4.145833333333333</v>
      </c>
      <c r="K9" s="19">
        <v>1.1279584255592978</v>
      </c>
      <c r="L9" s="19">
        <v>4.3472222222222223</v>
      </c>
      <c r="M9" s="19">
        <v>0.94845803785547</v>
      </c>
      <c r="N9" s="19">
        <v>4.1538461538461542</v>
      </c>
      <c r="O9" s="19">
        <v>1.3178497868390477</v>
      </c>
      <c r="P9" s="19">
        <v>4.3055555555555554</v>
      </c>
      <c r="Q9" s="19">
        <v>1.1298726815939384</v>
      </c>
      <c r="R9" s="19">
        <v>4.291666666666667</v>
      </c>
      <c r="S9" s="19">
        <v>1.0503079801405173</v>
      </c>
      <c r="T9" s="19">
        <v>4.119718309859155</v>
      </c>
      <c r="U9" s="19">
        <v>1.3072758442095767</v>
      </c>
      <c r="V9" s="19">
        <f t="shared" si="2"/>
        <v>4.2275727011642505</v>
      </c>
      <c r="W9" s="13">
        <v>1</v>
      </c>
      <c r="X9" s="15">
        <f t="shared" si="3"/>
        <v>6.25E-2</v>
      </c>
      <c r="Y9" s="13">
        <v>0</v>
      </c>
      <c r="Z9" s="8">
        <f t="shared" si="4"/>
        <v>0</v>
      </c>
      <c r="AA9" s="13">
        <v>15</v>
      </c>
      <c r="AB9" s="8">
        <f t="shared" si="5"/>
        <v>0.9375</v>
      </c>
      <c r="AC9" s="42"/>
    </row>
    <row r="10" spans="1:29" ht="12.75" x14ac:dyDescent="0.2">
      <c r="A10" t="s">
        <v>74</v>
      </c>
      <c r="B10" s="52">
        <v>5</v>
      </c>
      <c r="C10" s="52">
        <v>1</v>
      </c>
      <c r="D10" s="8">
        <f t="shared" si="0"/>
        <v>0.2</v>
      </c>
      <c r="E10" s="17">
        <v>16</v>
      </c>
      <c r="F10" s="17">
        <v>16</v>
      </c>
      <c r="G10" s="8">
        <f t="shared" si="1"/>
        <v>1</v>
      </c>
      <c r="H10" s="19">
        <v>3.5869565217391304</v>
      </c>
      <c r="I10" s="19">
        <v>1.2749917116335698</v>
      </c>
      <c r="J10" s="19">
        <v>3.2444444444444445</v>
      </c>
      <c r="K10" s="19">
        <v>1.5248778722417498</v>
      </c>
      <c r="L10" s="19">
        <v>3.9090909090909092</v>
      </c>
      <c r="M10" s="19">
        <v>1.1168515093193552</v>
      </c>
      <c r="N10" s="19">
        <v>3.3111111111111109</v>
      </c>
      <c r="O10" s="19">
        <v>1.5641178492890637</v>
      </c>
      <c r="P10" s="19">
        <v>3.7608695652173911</v>
      </c>
      <c r="Q10" s="19">
        <v>1.3196764352369885</v>
      </c>
      <c r="R10" s="19">
        <v>3.8409090909090908</v>
      </c>
      <c r="S10" s="19">
        <v>1.3458494649257824</v>
      </c>
      <c r="T10" s="19">
        <v>3.5217391304347827</v>
      </c>
      <c r="U10" s="19">
        <v>1.3121505746044482</v>
      </c>
      <c r="V10" s="19">
        <f t="shared" si="2"/>
        <v>3.5964458247066937</v>
      </c>
      <c r="W10" s="13">
        <v>0</v>
      </c>
      <c r="X10" s="15">
        <f t="shared" si="3"/>
        <v>0</v>
      </c>
      <c r="Y10" s="13">
        <v>0</v>
      </c>
      <c r="Z10" s="8">
        <f t="shared" si="4"/>
        <v>0</v>
      </c>
      <c r="AA10" s="13">
        <v>1</v>
      </c>
      <c r="AB10" s="8">
        <f t="shared" si="5"/>
        <v>1</v>
      </c>
      <c r="AC10" s="42"/>
    </row>
    <row r="11" spans="1:29" ht="12.75" x14ac:dyDescent="0.2">
      <c r="A11" t="s">
        <v>75</v>
      </c>
      <c r="B11" s="52">
        <v>10</v>
      </c>
      <c r="C11" s="52">
        <v>10</v>
      </c>
      <c r="D11" s="8">
        <f t="shared" si="0"/>
        <v>1</v>
      </c>
      <c r="E11" s="17">
        <v>93</v>
      </c>
      <c r="F11" s="17">
        <v>46</v>
      </c>
      <c r="G11" s="8">
        <f t="shared" si="1"/>
        <v>0.4946236559139785</v>
      </c>
      <c r="H11" s="19">
        <v>4.0869565217391308</v>
      </c>
      <c r="I11" s="19">
        <v>0.86476938368360512</v>
      </c>
      <c r="J11" s="19">
        <v>4.0217391304347823</v>
      </c>
      <c r="K11" s="19">
        <v>1.0432668868038752</v>
      </c>
      <c r="L11" s="19">
        <v>4.1086956521739131</v>
      </c>
      <c r="M11" s="19">
        <v>0.79521515941187448</v>
      </c>
      <c r="N11" s="19">
        <v>4.1333333333333337</v>
      </c>
      <c r="O11" s="19">
        <v>1.1401754250991385</v>
      </c>
      <c r="P11" s="19">
        <v>4.1304347826086953</v>
      </c>
      <c r="Q11" s="19">
        <v>0.97999309866445117</v>
      </c>
      <c r="R11" s="19">
        <v>4.1739130434782608</v>
      </c>
      <c r="S11" s="19">
        <v>0.79733856815692206</v>
      </c>
      <c r="T11" s="19">
        <v>4.1086956521739131</v>
      </c>
      <c r="U11" s="19">
        <v>1.215241372815663</v>
      </c>
      <c r="V11" s="19">
        <f t="shared" si="2"/>
        <v>4.1091097308488616</v>
      </c>
      <c r="W11" s="13">
        <v>0</v>
      </c>
      <c r="X11" s="15">
        <f t="shared" si="3"/>
        <v>0</v>
      </c>
      <c r="Y11" s="13">
        <v>2</v>
      </c>
      <c r="Z11" s="8">
        <f t="shared" si="4"/>
        <v>0.2</v>
      </c>
      <c r="AA11" s="13">
        <v>8</v>
      </c>
      <c r="AB11" s="8">
        <f t="shared" si="5"/>
        <v>0.8</v>
      </c>
      <c r="AC11" s="42"/>
    </row>
    <row r="12" spans="1:29" ht="12.75" x14ac:dyDescent="0.2">
      <c r="A12" t="s">
        <v>76</v>
      </c>
      <c r="B12" s="52">
        <v>34</v>
      </c>
      <c r="C12" s="52">
        <v>30</v>
      </c>
      <c r="D12" s="8">
        <f t="shared" si="0"/>
        <v>0.88235294117647056</v>
      </c>
      <c r="E12" s="17">
        <v>989</v>
      </c>
      <c r="F12" s="17">
        <v>533</v>
      </c>
      <c r="G12" s="8">
        <f t="shared" si="1"/>
        <v>0.53892821031344795</v>
      </c>
      <c r="H12" s="19">
        <v>3.4083175803402646</v>
      </c>
      <c r="I12" s="19">
        <v>1.3454492621921974</v>
      </c>
      <c r="J12" s="19">
        <v>3.078544061302682</v>
      </c>
      <c r="K12" s="19">
        <v>1.4699678750629428</v>
      </c>
      <c r="L12" s="19">
        <v>3.3144654088050314</v>
      </c>
      <c r="M12" s="19">
        <v>1.4787217599818405</v>
      </c>
      <c r="N12" s="19">
        <v>3.3082851637764934</v>
      </c>
      <c r="O12" s="19">
        <v>1.5538433939885996</v>
      </c>
      <c r="P12" s="19">
        <v>3.3584158415841583</v>
      </c>
      <c r="Q12" s="19">
        <v>1.531499118169807</v>
      </c>
      <c r="R12" s="19">
        <v>3.2367346938775512</v>
      </c>
      <c r="S12" s="19">
        <v>1.5707830719488516</v>
      </c>
      <c r="T12" s="19">
        <v>3.3586337760910814</v>
      </c>
      <c r="U12" s="19">
        <v>1.48836949621391</v>
      </c>
      <c r="V12" s="19">
        <f t="shared" si="2"/>
        <v>3.2947709322538943</v>
      </c>
      <c r="W12" s="13">
        <v>1</v>
      </c>
      <c r="X12" s="15">
        <f t="shared" si="3"/>
        <v>3.3333333333333333E-2</v>
      </c>
      <c r="Y12" s="13">
        <v>21</v>
      </c>
      <c r="Z12" s="8">
        <f t="shared" si="4"/>
        <v>0.7</v>
      </c>
      <c r="AA12" s="13">
        <v>8</v>
      </c>
      <c r="AB12" s="8">
        <f t="shared" si="5"/>
        <v>0.26666666666666666</v>
      </c>
      <c r="AC12" s="42"/>
    </row>
    <row r="13" spans="1:29" ht="12.75" x14ac:dyDescent="0.2">
      <c r="A13" t="s">
        <v>77</v>
      </c>
      <c r="B13" s="52">
        <v>17</v>
      </c>
      <c r="C13" s="13">
        <v>0</v>
      </c>
      <c r="D13" s="8">
        <f t="shared" si="0"/>
        <v>0</v>
      </c>
      <c r="E13" s="17">
        <v>0</v>
      </c>
      <c r="F13" s="17">
        <v>0</v>
      </c>
      <c r="G13" s="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X13" s="15"/>
      <c r="Y13" s="13"/>
      <c r="Z13" s="8"/>
      <c r="AA13" s="13"/>
      <c r="AB13" s="8"/>
      <c r="AC13" s="42"/>
    </row>
    <row r="14" spans="1:29" ht="12.75" x14ac:dyDescent="0.2">
      <c r="A14" t="s">
        <v>78</v>
      </c>
      <c r="B14" s="52">
        <v>5</v>
      </c>
      <c r="C14" s="13">
        <v>0</v>
      </c>
      <c r="D14" s="8">
        <f t="shared" si="0"/>
        <v>0</v>
      </c>
      <c r="E14" s="17">
        <v>0</v>
      </c>
      <c r="F14" s="17">
        <v>0</v>
      </c>
      <c r="G14" s="8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X14" s="15"/>
      <c r="Y14" s="13"/>
      <c r="Z14" s="8"/>
      <c r="AA14" s="13"/>
      <c r="AB14" s="8"/>
      <c r="AC14" s="42"/>
    </row>
    <row r="15" spans="1:29" ht="12.75" x14ac:dyDescent="0.2">
      <c r="A15" t="s">
        <v>79</v>
      </c>
      <c r="B15" s="52">
        <v>15</v>
      </c>
      <c r="C15" s="52">
        <v>15</v>
      </c>
      <c r="D15" s="8">
        <f t="shared" si="0"/>
        <v>1</v>
      </c>
      <c r="E15" s="17">
        <v>350</v>
      </c>
      <c r="F15" s="17">
        <v>242</v>
      </c>
      <c r="G15" s="8">
        <f t="shared" si="1"/>
        <v>0.69142857142857139</v>
      </c>
      <c r="H15" s="19">
        <v>4.2314049586776861</v>
      </c>
      <c r="I15" s="19">
        <v>0.95335468469509332</v>
      </c>
      <c r="J15" s="19">
        <v>4.0999999999999996</v>
      </c>
      <c r="K15" s="19">
        <v>0.89536229548008306</v>
      </c>
      <c r="L15" s="19">
        <v>4.0909090909090908</v>
      </c>
      <c r="M15" s="19">
        <v>0.94231990585960401</v>
      </c>
      <c r="N15" s="19">
        <v>4.1942148760330582</v>
      </c>
      <c r="O15" s="19">
        <v>1.001807289728363</v>
      </c>
      <c r="P15" s="19">
        <v>4.0995850622406635</v>
      </c>
      <c r="Q15" s="19">
        <v>0.98659760141065922</v>
      </c>
      <c r="R15" s="19">
        <v>4.1942148760330582</v>
      </c>
      <c r="S15" s="19">
        <v>0.93318688523003612</v>
      </c>
      <c r="T15" s="19">
        <v>4.1900826446280988</v>
      </c>
      <c r="U15" s="19">
        <v>1.0251124790974293</v>
      </c>
      <c r="V15" s="19">
        <f t="shared" si="2"/>
        <v>4.1572016440745223</v>
      </c>
      <c r="W15" s="13">
        <v>0</v>
      </c>
      <c r="X15" s="15">
        <f t="shared" si="3"/>
        <v>0</v>
      </c>
      <c r="Y15" s="13">
        <v>2</v>
      </c>
      <c r="Z15" s="8">
        <f t="shared" si="4"/>
        <v>0.13333333333333333</v>
      </c>
      <c r="AA15" s="13">
        <v>13</v>
      </c>
      <c r="AB15" s="8">
        <f t="shared" si="5"/>
        <v>0.8666666666666667</v>
      </c>
      <c r="AC15" s="42"/>
    </row>
    <row r="16" spans="1:29" ht="12.75" x14ac:dyDescent="0.2">
      <c r="A16" t="s">
        <v>80</v>
      </c>
      <c r="B16" s="52">
        <v>14</v>
      </c>
      <c r="C16" s="13">
        <v>14</v>
      </c>
      <c r="D16" s="8">
        <f t="shared" si="0"/>
        <v>1</v>
      </c>
      <c r="E16" s="17">
        <v>56</v>
      </c>
      <c r="F16" s="17">
        <v>49</v>
      </c>
      <c r="G16" s="8">
        <f t="shared" si="1"/>
        <v>0.875</v>
      </c>
      <c r="H16" s="19">
        <v>4.0204081632653059</v>
      </c>
      <c r="I16" s="19">
        <v>1.2663891568544954</v>
      </c>
      <c r="J16" s="19">
        <v>3.7083333333333335</v>
      </c>
      <c r="K16" s="19">
        <v>1.4580420175093358</v>
      </c>
      <c r="L16" s="19">
        <v>4.0204081632653059</v>
      </c>
      <c r="M16" s="19">
        <v>1.1271238455756787</v>
      </c>
      <c r="N16" s="19">
        <v>4.042553191489362</v>
      </c>
      <c r="O16" s="19">
        <v>1.1412702078502481</v>
      </c>
      <c r="P16" s="19">
        <v>4.591836734693878</v>
      </c>
      <c r="Q16" s="19">
        <v>0.81441101792795612</v>
      </c>
      <c r="R16" s="19">
        <v>4.041666666666667</v>
      </c>
      <c r="S16" s="19">
        <v>1.2369890233836476</v>
      </c>
      <c r="T16" s="19">
        <v>3.9583333333333335</v>
      </c>
      <c r="U16" s="19">
        <v>1.3039764606499142</v>
      </c>
      <c r="V16" s="19">
        <f t="shared" si="2"/>
        <v>4.0547913694353124</v>
      </c>
      <c r="W16" s="13">
        <v>0</v>
      </c>
      <c r="X16" s="15">
        <f t="shared" si="3"/>
        <v>0</v>
      </c>
      <c r="Y16" s="13">
        <v>3</v>
      </c>
      <c r="Z16" s="8">
        <f t="shared" si="4"/>
        <v>0.21428571428571427</v>
      </c>
      <c r="AA16" s="13">
        <v>11</v>
      </c>
      <c r="AB16" s="8">
        <f t="shared" si="5"/>
        <v>0.7857142857142857</v>
      </c>
      <c r="AC16" s="42"/>
    </row>
    <row r="17" spans="1:29" ht="12.75" x14ac:dyDescent="0.2">
      <c r="A17" t="s">
        <v>81</v>
      </c>
      <c r="B17" s="52">
        <v>12</v>
      </c>
      <c r="C17" s="13">
        <v>11</v>
      </c>
      <c r="D17" s="8">
        <f t="shared" si="0"/>
        <v>0.91666666666666663</v>
      </c>
      <c r="E17" s="17">
        <v>482</v>
      </c>
      <c r="F17" s="17">
        <v>170</v>
      </c>
      <c r="G17" s="8">
        <f t="shared" si="1"/>
        <v>0.35269709543568467</v>
      </c>
      <c r="H17" s="19">
        <v>3.1546961325966851</v>
      </c>
      <c r="I17" s="19">
        <v>1.4975322446673036</v>
      </c>
      <c r="J17" s="19">
        <v>3.2178770949720672</v>
      </c>
      <c r="K17" s="19">
        <v>1.4466210014679526</v>
      </c>
      <c r="L17" s="19">
        <v>3.1428571428571428</v>
      </c>
      <c r="M17" s="19">
        <v>1.4844569645074079</v>
      </c>
      <c r="N17" s="19">
        <v>3.5738636363636362</v>
      </c>
      <c r="O17" s="19">
        <v>1.4600191245856484</v>
      </c>
      <c r="P17" s="19">
        <v>3.5965909090909092</v>
      </c>
      <c r="Q17" s="19">
        <v>1.4229907228800183</v>
      </c>
      <c r="R17" s="19">
        <v>3.3314606741573032</v>
      </c>
      <c r="S17" s="19">
        <v>1.6250924705975236</v>
      </c>
      <c r="T17" s="19">
        <v>3.1823204419889501</v>
      </c>
      <c r="U17" s="19">
        <v>1.6037861893628196</v>
      </c>
      <c r="V17" s="19">
        <f t="shared" si="2"/>
        <v>3.3142380045752415</v>
      </c>
      <c r="W17" s="13">
        <v>2</v>
      </c>
      <c r="X17" s="15">
        <f t="shared" si="3"/>
        <v>0.18181818181818182</v>
      </c>
      <c r="Y17" s="13">
        <v>3</v>
      </c>
      <c r="Z17" s="8">
        <f t="shared" si="4"/>
        <v>0.27272727272727271</v>
      </c>
      <c r="AA17" s="13">
        <v>6</v>
      </c>
      <c r="AB17" s="8">
        <f t="shared" si="5"/>
        <v>0.54545454545454541</v>
      </c>
      <c r="AC17" s="42"/>
    </row>
    <row r="18" spans="1:29" ht="12.75" x14ac:dyDescent="0.2">
      <c r="A18" t="s">
        <v>82</v>
      </c>
      <c r="B18" s="52">
        <v>19</v>
      </c>
      <c r="C18" s="52">
        <v>17</v>
      </c>
      <c r="D18" s="8">
        <f t="shared" si="0"/>
        <v>0.89473684210526316</v>
      </c>
      <c r="E18" s="17">
        <v>72</v>
      </c>
      <c r="F18" s="52">
        <v>62</v>
      </c>
      <c r="G18" s="8">
        <f t="shared" si="1"/>
        <v>0.86111111111111116</v>
      </c>
      <c r="H18" s="19">
        <v>4.0793650793650791</v>
      </c>
      <c r="I18" s="19">
        <v>0.97222039353203848</v>
      </c>
      <c r="J18" s="19">
        <v>3.625</v>
      </c>
      <c r="K18" s="19">
        <v>1.3153549825650603</v>
      </c>
      <c r="L18" s="19">
        <v>4.0161290322580649</v>
      </c>
      <c r="M18" s="19">
        <v>1.152217185297169</v>
      </c>
      <c r="N18" s="19">
        <v>4.4375</v>
      </c>
      <c r="O18" s="19">
        <v>0.9574271077563381</v>
      </c>
      <c r="P18" s="19">
        <v>4.4285714285714288</v>
      </c>
      <c r="Q18" s="19">
        <v>0.97904307648954758</v>
      </c>
      <c r="R18" s="19">
        <v>4.4444444444444446</v>
      </c>
      <c r="S18" s="19">
        <v>0.79874453459239403</v>
      </c>
      <c r="T18" s="19">
        <v>4.1875</v>
      </c>
      <c r="U18" s="19">
        <v>1.1251102238772057</v>
      </c>
      <c r="V18" s="19">
        <f t="shared" si="2"/>
        <v>4.1740728549484301</v>
      </c>
      <c r="W18" s="13">
        <v>0</v>
      </c>
      <c r="X18" s="15">
        <f t="shared" si="3"/>
        <v>0</v>
      </c>
      <c r="Y18" s="13">
        <v>1</v>
      </c>
      <c r="Z18" s="8">
        <f t="shared" si="4"/>
        <v>5.8823529411764705E-2</v>
      </c>
      <c r="AA18" s="13">
        <v>16</v>
      </c>
      <c r="AB18" s="8">
        <f t="shared" si="5"/>
        <v>0.94117647058823528</v>
      </c>
      <c r="AC18" s="42"/>
    </row>
    <row r="19" spans="1:29" ht="12.75" x14ac:dyDescent="0.2">
      <c r="A19" t="s">
        <v>83</v>
      </c>
      <c r="B19" s="52">
        <v>12</v>
      </c>
      <c r="C19" s="52">
        <v>10</v>
      </c>
      <c r="D19" s="8">
        <f t="shared" si="0"/>
        <v>0.83333333333333337</v>
      </c>
      <c r="E19" s="17">
        <v>49</v>
      </c>
      <c r="F19" s="52">
        <v>31</v>
      </c>
      <c r="G19" s="8">
        <f t="shared" si="1"/>
        <v>0.63265306122448983</v>
      </c>
      <c r="H19" s="19">
        <v>3.5</v>
      </c>
      <c r="I19" s="19">
        <v>1.2951522516054665</v>
      </c>
      <c r="J19" s="19">
        <v>3.6875</v>
      </c>
      <c r="K19" s="19">
        <v>1.2556324713967086</v>
      </c>
      <c r="L19" s="19">
        <v>3.40625</v>
      </c>
      <c r="M19" s="19">
        <v>1.3163825064265351</v>
      </c>
      <c r="N19" s="19">
        <v>3.25</v>
      </c>
      <c r="O19" s="19">
        <v>1.6655910507645917</v>
      </c>
      <c r="P19" s="19">
        <v>3.46875</v>
      </c>
      <c r="Q19" s="19">
        <v>1.7410485346480149</v>
      </c>
      <c r="R19" s="19">
        <v>3.625</v>
      </c>
      <c r="S19" s="19">
        <v>1.5187006330752699</v>
      </c>
      <c r="T19" s="19">
        <v>3.3870967741935485</v>
      </c>
      <c r="U19" s="19">
        <v>1.5422368896041603</v>
      </c>
      <c r="V19" s="19">
        <f t="shared" si="2"/>
        <v>3.4749423963133639</v>
      </c>
      <c r="W19" s="13">
        <v>2</v>
      </c>
      <c r="X19" s="15">
        <f t="shared" si="3"/>
        <v>0.2</v>
      </c>
      <c r="Y19" s="13">
        <v>4</v>
      </c>
      <c r="Z19" s="8">
        <f t="shared" si="4"/>
        <v>0.4</v>
      </c>
      <c r="AA19" s="13">
        <v>4</v>
      </c>
      <c r="AB19" s="8">
        <f t="shared" si="5"/>
        <v>0.4</v>
      </c>
      <c r="AC19" s="42"/>
    </row>
    <row r="20" spans="1:29" ht="12.75" x14ac:dyDescent="0.2">
      <c r="A20" t="s">
        <v>84</v>
      </c>
      <c r="B20" s="52">
        <v>8</v>
      </c>
      <c r="C20" s="52">
        <v>8</v>
      </c>
      <c r="D20" s="8">
        <f t="shared" si="0"/>
        <v>1</v>
      </c>
      <c r="E20" s="17">
        <v>172</v>
      </c>
      <c r="F20" s="52">
        <v>20</v>
      </c>
      <c r="G20" s="8">
        <f t="shared" si="1"/>
        <v>0.11627906976744186</v>
      </c>
      <c r="H20" s="19">
        <v>3.9047619047619047</v>
      </c>
      <c r="I20" s="19">
        <v>1.1791845447071421</v>
      </c>
      <c r="J20" s="19">
        <v>3.6666666666666665</v>
      </c>
      <c r="K20" s="19">
        <v>1.3540064007726604</v>
      </c>
      <c r="L20" s="19">
        <v>3.9523809523809526</v>
      </c>
      <c r="M20" s="19">
        <v>1.5644868320376009</v>
      </c>
      <c r="N20" s="19">
        <v>4.4285714285714288</v>
      </c>
      <c r="O20" s="19">
        <v>0.92582009977255209</v>
      </c>
      <c r="P20" s="19">
        <v>4.2380952380952381</v>
      </c>
      <c r="Q20" s="19">
        <v>1.4108423691100964</v>
      </c>
      <c r="R20" s="19">
        <v>3.9523809523809526</v>
      </c>
      <c r="S20" s="19">
        <v>1.6575943555704598</v>
      </c>
      <c r="T20" s="19">
        <v>4.2857142857142856</v>
      </c>
      <c r="U20" s="19">
        <v>1.1892374507581376</v>
      </c>
      <c r="V20" s="19">
        <f t="shared" si="2"/>
        <v>4.0612244897959178</v>
      </c>
      <c r="W20" s="13">
        <v>0</v>
      </c>
      <c r="X20" s="15">
        <f t="shared" si="3"/>
        <v>0</v>
      </c>
      <c r="Y20" s="13">
        <v>1</v>
      </c>
      <c r="Z20" s="8">
        <f t="shared" si="4"/>
        <v>0.125</v>
      </c>
      <c r="AA20" s="13">
        <v>7</v>
      </c>
      <c r="AB20" s="8">
        <f t="shared" si="5"/>
        <v>0.875</v>
      </c>
      <c r="AC20" s="42"/>
    </row>
    <row r="21" spans="1:29" ht="12.75" x14ac:dyDescent="0.2">
      <c r="A21" t="s">
        <v>85</v>
      </c>
      <c r="B21" s="52">
        <v>13</v>
      </c>
      <c r="C21" s="52">
        <v>5</v>
      </c>
      <c r="D21" s="8">
        <f t="shared" si="0"/>
        <v>0.38461538461538464</v>
      </c>
      <c r="E21" s="17">
        <v>15</v>
      </c>
      <c r="F21" s="52">
        <v>10</v>
      </c>
      <c r="G21" s="8">
        <f t="shared" si="1"/>
        <v>0.66666666666666663</v>
      </c>
      <c r="H21" s="19">
        <v>4.2777777777777777</v>
      </c>
      <c r="I21" s="19">
        <v>0.95828004966959934</v>
      </c>
      <c r="J21" s="19">
        <v>3.9473684210526314</v>
      </c>
      <c r="K21" s="19">
        <v>1.2681431837544708</v>
      </c>
      <c r="L21" s="19">
        <v>3.736842105263158</v>
      </c>
      <c r="M21" s="19">
        <v>1.1945294407402947</v>
      </c>
      <c r="N21" s="19">
        <v>4.2105263157894735</v>
      </c>
      <c r="O21" s="19">
        <v>0.78732651481813509</v>
      </c>
      <c r="P21" s="19">
        <v>4.4210526315789478</v>
      </c>
      <c r="Q21" s="19">
        <v>0.76853319697577294</v>
      </c>
      <c r="R21" s="19">
        <v>4.4210526315789478</v>
      </c>
      <c r="S21" s="19">
        <v>0.60697697866688483</v>
      </c>
      <c r="T21" s="19">
        <v>4.1052631578947372</v>
      </c>
      <c r="U21" s="19">
        <v>1.1969747440993463</v>
      </c>
      <c r="V21" s="19">
        <f t="shared" si="2"/>
        <v>4.1599832915622388</v>
      </c>
      <c r="W21" s="13">
        <v>0</v>
      </c>
      <c r="X21" s="15">
        <f t="shared" si="3"/>
        <v>0</v>
      </c>
      <c r="Y21" s="13">
        <v>1</v>
      </c>
      <c r="Z21" s="8">
        <f t="shared" si="4"/>
        <v>0.2</v>
      </c>
      <c r="AA21" s="13">
        <v>4</v>
      </c>
      <c r="AB21" s="8">
        <f t="shared" si="5"/>
        <v>0.8</v>
      </c>
      <c r="AC21" s="42"/>
    </row>
    <row r="22" spans="1:29" ht="12.75" x14ac:dyDescent="0.2">
      <c r="A22" t="s">
        <v>86</v>
      </c>
      <c r="B22" s="52">
        <v>12</v>
      </c>
      <c r="C22" s="52">
        <v>11</v>
      </c>
      <c r="D22" s="8">
        <f t="shared" si="0"/>
        <v>0.91666666666666663</v>
      </c>
      <c r="E22" s="17">
        <v>44</v>
      </c>
      <c r="F22" s="52">
        <v>30</v>
      </c>
      <c r="G22" s="8">
        <f t="shared" si="1"/>
        <v>0.68181818181818177</v>
      </c>
      <c r="H22" s="19">
        <v>4</v>
      </c>
      <c r="I22" s="19">
        <v>0.7745966692414834</v>
      </c>
      <c r="J22" s="19">
        <v>3.870967741935484</v>
      </c>
      <c r="K22" s="19">
        <v>0.8462440736915473</v>
      </c>
      <c r="L22" s="19">
        <v>3.967741935483871</v>
      </c>
      <c r="M22" s="19">
        <v>0.75205810802720652</v>
      </c>
      <c r="N22" s="19">
        <v>3.967741935483871</v>
      </c>
      <c r="O22" s="19">
        <v>1.0796255822503751</v>
      </c>
      <c r="P22" s="19">
        <v>4.4516129032258061</v>
      </c>
      <c r="Q22" s="19">
        <v>0.76762446015480479</v>
      </c>
      <c r="R22" s="19">
        <v>3.967741935483871</v>
      </c>
      <c r="S22" s="19">
        <v>0.87498079856043776</v>
      </c>
      <c r="T22" s="19">
        <v>4.129032258064516</v>
      </c>
      <c r="U22" s="19">
        <v>0.8462440736915473</v>
      </c>
      <c r="V22" s="19">
        <f t="shared" si="2"/>
        <v>4.0506912442396317</v>
      </c>
      <c r="W22" s="13">
        <v>0</v>
      </c>
      <c r="X22" s="15">
        <f t="shared" si="3"/>
        <v>0</v>
      </c>
      <c r="Y22" s="13">
        <v>2</v>
      </c>
      <c r="Z22" s="8">
        <f t="shared" si="4"/>
        <v>0.18181818181818182</v>
      </c>
      <c r="AA22" s="13">
        <v>9</v>
      </c>
      <c r="AB22" s="8">
        <f t="shared" si="5"/>
        <v>0.81818181818181823</v>
      </c>
      <c r="AC22" s="42"/>
    </row>
    <row r="23" spans="1:29" ht="12.75" x14ac:dyDescent="0.2">
      <c r="A23" t="s">
        <v>87</v>
      </c>
      <c r="B23" s="52">
        <v>15</v>
      </c>
      <c r="C23" s="52">
        <v>15</v>
      </c>
      <c r="D23" s="8">
        <f t="shared" si="0"/>
        <v>1</v>
      </c>
      <c r="E23" s="17">
        <v>103</v>
      </c>
      <c r="F23" s="52">
        <v>85</v>
      </c>
      <c r="G23" s="8">
        <f t="shared" si="1"/>
        <v>0.82524271844660191</v>
      </c>
      <c r="H23" s="19">
        <v>3.9285714285714284</v>
      </c>
      <c r="I23" s="19">
        <v>1.038832921219762</v>
      </c>
      <c r="J23" s="19">
        <v>3.8809523809523809</v>
      </c>
      <c r="K23" s="19">
        <v>1.1129550581944125</v>
      </c>
      <c r="L23" s="19">
        <v>3.9220779220779223</v>
      </c>
      <c r="M23" s="19">
        <v>1.1894960649725157</v>
      </c>
      <c r="N23" s="19">
        <v>4.166666666666667</v>
      </c>
      <c r="O23" s="19">
        <v>1.4362348564112213</v>
      </c>
      <c r="P23" s="19">
        <v>4.3764705882352946</v>
      </c>
      <c r="Q23" s="19">
        <v>0.95089519962626246</v>
      </c>
      <c r="R23" s="19">
        <v>4.1232876712328768</v>
      </c>
      <c r="S23" s="19">
        <v>1.1419428556369775</v>
      </c>
      <c r="T23" s="19">
        <v>4.0117647058823529</v>
      </c>
      <c r="U23" s="19">
        <v>1.2001400478501589</v>
      </c>
      <c r="V23" s="19">
        <f t="shared" si="2"/>
        <v>4.0585416233741318</v>
      </c>
      <c r="W23" s="13">
        <v>1</v>
      </c>
      <c r="X23" s="15">
        <f t="shared" si="3"/>
        <v>6.6666666666666666E-2</v>
      </c>
      <c r="Y23" s="13">
        <v>2</v>
      </c>
      <c r="Z23" s="8">
        <f t="shared" si="4"/>
        <v>0.13333333333333333</v>
      </c>
      <c r="AA23" s="13">
        <v>12</v>
      </c>
      <c r="AB23" s="8">
        <f t="shared" si="5"/>
        <v>0.8</v>
      </c>
      <c r="AC23" s="42"/>
    </row>
    <row r="24" spans="1:29" ht="12.75" x14ac:dyDescent="0.2">
      <c r="A24" t="s">
        <v>88</v>
      </c>
      <c r="B24" s="52">
        <v>9</v>
      </c>
      <c r="C24" s="52">
        <v>9</v>
      </c>
      <c r="D24" s="8">
        <f t="shared" si="0"/>
        <v>1</v>
      </c>
      <c r="E24" s="17">
        <v>239</v>
      </c>
      <c r="F24" s="52">
        <v>163</v>
      </c>
      <c r="G24" s="8">
        <f t="shared" si="1"/>
        <v>0.68200836820083677</v>
      </c>
      <c r="H24" s="19">
        <v>3.9567901234567899</v>
      </c>
      <c r="I24" s="19">
        <v>1.1164983272197311</v>
      </c>
      <c r="J24" s="19">
        <v>3.8757763975155282</v>
      </c>
      <c r="K24" s="19">
        <v>1.2132485523129386</v>
      </c>
      <c r="L24" s="19">
        <v>3.8766233766233764</v>
      </c>
      <c r="M24" s="19">
        <v>1.3300347534794095</v>
      </c>
      <c r="N24" s="19">
        <v>4.0445859872611463</v>
      </c>
      <c r="O24" s="19">
        <v>1.3790741461471951</v>
      </c>
      <c r="P24" s="19">
        <v>4.1446540880503147</v>
      </c>
      <c r="Q24" s="19">
        <v>1.2264824560631313</v>
      </c>
      <c r="R24" s="19">
        <v>3.9517241379310346</v>
      </c>
      <c r="S24" s="19">
        <v>1.3810776513024907</v>
      </c>
      <c r="T24" s="19">
        <v>4.1455696202531644</v>
      </c>
      <c r="U24" s="19">
        <v>1.2559461090668305</v>
      </c>
      <c r="V24" s="19">
        <f t="shared" si="2"/>
        <v>3.9993891044416219</v>
      </c>
      <c r="W24" s="13">
        <v>1</v>
      </c>
      <c r="X24" s="15">
        <f t="shared" si="3"/>
        <v>0.1111111111111111</v>
      </c>
      <c r="Y24" s="13">
        <v>0</v>
      </c>
      <c r="Z24" s="8">
        <f t="shared" si="4"/>
        <v>0</v>
      </c>
      <c r="AA24" s="13">
        <v>8</v>
      </c>
      <c r="AB24" s="8">
        <f t="shared" si="5"/>
        <v>0.88888888888888884</v>
      </c>
      <c r="AC24" s="42"/>
    </row>
    <row r="25" spans="1:29" ht="12.75" x14ac:dyDescent="0.2">
      <c r="A25" t="s">
        <v>89</v>
      </c>
      <c r="B25" s="52">
        <v>17</v>
      </c>
      <c r="C25" s="52">
        <v>3</v>
      </c>
      <c r="D25" s="8">
        <f t="shared" si="0"/>
        <v>0.17647058823529413</v>
      </c>
      <c r="E25" s="17">
        <v>9</v>
      </c>
      <c r="F25" s="52">
        <v>6</v>
      </c>
      <c r="G25" s="8">
        <f t="shared" si="1"/>
        <v>0.66666666666666663</v>
      </c>
      <c r="H25" s="19">
        <v>4.375</v>
      </c>
      <c r="I25" s="19">
        <v>0.61913918736689033</v>
      </c>
      <c r="J25" s="19">
        <v>4.4117647058823533</v>
      </c>
      <c r="K25" s="19">
        <v>0.79520622556445764</v>
      </c>
      <c r="L25" s="19">
        <v>4.2</v>
      </c>
      <c r="M25" s="19">
        <v>1.0823255385643313</v>
      </c>
      <c r="N25" s="19">
        <v>4.7058823529411766</v>
      </c>
      <c r="O25" s="19">
        <v>0.58786753209725406</v>
      </c>
      <c r="P25" s="19">
        <v>4.8235294117647056</v>
      </c>
      <c r="Q25" s="19">
        <v>0.39295262399669001</v>
      </c>
      <c r="R25" s="19">
        <v>4.2857142857142856</v>
      </c>
      <c r="S25" s="19">
        <v>0.9944903161976929</v>
      </c>
      <c r="T25" s="19">
        <v>4.4117647058823533</v>
      </c>
      <c r="U25" s="19">
        <v>1.2277430273377532</v>
      </c>
      <c r="V25" s="19">
        <f t="shared" si="2"/>
        <v>4.4590936374549823</v>
      </c>
      <c r="W25" s="13">
        <v>0</v>
      </c>
      <c r="X25" s="15">
        <f t="shared" si="3"/>
        <v>0</v>
      </c>
      <c r="Y25" s="13">
        <v>1</v>
      </c>
      <c r="Z25" s="8">
        <f t="shared" si="4"/>
        <v>0.33333333333333331</v>
      </c>
      <c r="AA25" s="13">
        <v>2</v>
      </c>
      <c r="AB25" s="8">
        <f t="shared" si="5"/>
        <v>0.66666666666666663</v>
      </c>
      <c r="AC25" s="42"/>
    </row>
    <row r="26" spans="1:29" ht="12.75" x14ac:dyDescent="0.2">
      <c r="A26" t="s">
        <v>90</v>
      </c>
      <c r="B26" s="52">
        <v>16</v>
      </c>
      <c r="C26" s="52">
        <v>15</v>
      </c>
      <c r="D26" s="8">
        <f t="shared" si="0"/>
        <v>0.9375</v>
      </c>
      <c r="E26" s="17">
        <v>81</v>
      </c>
      <c r="F26" s="52">
        <v>66</v>
      </c>
      <c r="G26" s="8">
        <f t="shared" si="1"/>
        <v>0.81481481481481477</v>
      </c>
      <c r="H26" s="19">
        <v>3.8253968253968256</v>
      </c>
      <c r="I26" s="19">
        <v>1.2894069972300786</v>
      </c>
      <c r="J26" s="19">
        <v>3.75</v>
      </c>
      <c r="K26" s="19">
        <v>1.3645293322268535</v>
      </c>
      <c r="L26" s="19">
        <v>3.6176470588235294</v>
      </c>
      <c r="M26" s="19">
        <v>1.3825070431356137</v>
      </c>
      <c r="N26" s="19">
        <v>3.9117647058823528</v>
      </c>
      <c r="O26" s="19">
        <v>1.3241194665591198</v>
      </c>
      <c r="P26" s="19">
        <v>3.6911764705882355</v>
      </c>
      <c r="Q26" s="19">
        <v>1.4686510506896575</v>
      </c>
      <c r="R26" s="19">
        <v>3.6617647058823528</v>
      </c>
      <c r="S26" s="19">
        <v>1.4722334958145804</v>
      </c>
      <c r="T26" s="19">
        <v>3.9117647058823528</v>
      </c>
      <c r="U26" s="19">
        <v>1.2898605052155205</v>
      </c>
      <c r="V26" s="19">
        <f t="shared" si="2"/>
        <v>3.7670734960650925</v>
      </c>
      <c r="W26" s="13">
        <v>0</v>
      </c>
      <c r="X26" s="15">
        <f t="shared" si="3"/>
        <v>0</v>
      </c>
      <c r="Y26" s="13">
        <v>5</v>
      </c>
      <c r="Z26" s="8">
        <f t="shared" si="4"/>
        <v>0.33333333333333331</v>
      </c>
      <c r="AA26" s="13">
        <v>10</v>
      </c>
      <c r="AB26" s="8">
        <f t="shared" si="5"/>
        <v>0.66666666666666663</v>
      </c>
      <c r="AC26" s="42"/>
    </row>
    <row r="27" spans="1:29" ht="12.75" x14ac:dyDescent="0.2">
      <c r="A27" t="s">
        <v>91</v>
      </c>
      <c r="B27" s="52">
        <v>10</v>
      </c>
      <c r="C27" s="52">
        <v>6</v>
      </c>
      <c r="D27" s="8">
        <f t="shared" si="0"/>
        <v>0.6</v>
      </c>
      <c r="E27" s="17">
        <v>118</v>
      </c>
      <c r="F27" s="52">
        <v>16</v>
      </c>
      <c r="G27" s="8">
        <f t="shared" si="1"/>
        <v>0.13559322033898305</v>
      </c>
      <c r="H27" s="19">
        <v>4.8235294117647056</v>
      </c>
      <c r="I27" s="19">
        <v>0.39295262399669001</v>
      </c>
      <c r="J27" s="19">
        <v>5</v>
      </c>
      <c r="K27" s="19">
        <v>0</v>
      </c>
      <c r="L27" s="19">
        <v>4.8235294117647056</v>
      </c>
      <c r="M27" s="19">
        <v>0.52859413987092596</v>
      </c>
      <c r="N27" s="19">
        <v>4.8235294117647056</v>
      </c>
      <c r="O27" s="19">
        <v>0.52859413987092596</v>
      </c>
      <c r="P27" s="19">
        <v>4.882352941176471</v>
      </c>
      <c r="Q27" s="19">
        <v>0.33210558207753449</v>
      </c>
      <c r="R27" s="19">
        <v>4.9411764705882355</v>
      </c>
      <c r="S27" s="19">
        <v>0.24253562503633255</v>
      </c>
      <c r="T27" s="19">
        <v>4.9411764705882355</v>
      </c>
      <c r="U27" s="19">
        <v>0.24253562503633255</v>
      </c>
      <c r="V27" s="19">
        <f t="shared" si="2"/>
        <v>4.8907563025210079</v>
      </c>
      <c r="W27" s="13">
        <v>0</v>
      </c>
      <c r="X27" s="15">
        <f t="shared" si="3"/>
        <v>0</v>
      </c>
      <c r="Y27" s="13">
        <v>0</v>
      </c>
      <c r="Z27" s="8">
        <f t="shared" si="4"/>
        <v>0</v>
      </c>
      <c r="AA27" s="13">
        <v>6</v>
      </c>
      <c r="AB27" s="8">
        <f t="shared" si="5"/>
        <v>1</v>
      </c>
      <c r="AC27" s="42"/>
    </row>
    <row r="28" spans="1:29" ht="12.75" x14ac:dyDescent="0.2">
      <c r="A28" t="s">
        <v>92</v>
      </c>
      <c r="B28" s="52">
        <v>23</v>
      </c>
      <c r="C28" s="52">
        <v>19</v>
      </c>
      <c r="D28" s="8">
        <f t="shared" si="0"/>
        <v>0.82608695652173914</v>
      </c>
      <c r="E28" s="17">
        <v>149</v>
      </c>
      <c r="F28" s="52">
        <v>52</v>
      </c>
      <c r="G28" s="8">
        <f t="shared" si="1"/>
        <v>0.34899328859060402</v>
      </c>
      <c r="H28" s="19">
        <v>4.0333333333333332</v>
      </c>
      <c r="I28" s="19">
        <v>1.1927274919513242</v>
      </c>
      <c r="J28" s="19">
        <v>3.8333333333333335</v>
      </c>
      <c r="K28" s="19">
        <v>1.2096598018278497</v>
      </c>
      <c r="L28" s="19">
        <v>3.5833333333333335</v>
      </c>
      <c r="M28" s="19">
        <v>1.4056986521175057</v>
      </c>
      <c r="N28" s="19">
        <v>4.2166666666666668</v>
      </c>
      <c r="O28" s="19">
        <v>1.1802278818547483</v>
      </c>
      <c r="P28" s="19">
        <v>4.2833333333333332</v>
      </c>
      <c r="Q28" s="19">
        <v>1.1363287103004607</v>
      </c>
      <c r="R28" s="19">
        <v>4.1864406779661021</v>
      </c>
      <c r="S28" s="19">
        <v>1.0903111904909897</v>
      </c>
      <c r="T28" s="19">
        <v>4.1525423728813555</v>
      </c>
      <c r="U28" s="19">
        <v>1.2291510852677801</v>
      </c>
      <c r="V28" s="19">
        <f t="shared" si="2"/>
        <v>4.0412832929782088</v>
      </c>
      <c r="W28" s="13">
        <v>1</v>
      </c>
      <c r="X28" s="15">
        <f t="shared" si="3"/>
        <v>5.2631578947368418E-2</v>
      </c>
      <c r="Y28" s="13">
        <v>4</v>
      </c>
      <c r="Z28" s="8">
        <f t="shared" si="4"/>
        <v>0.21052631578947367</v>
      </c>
      <c r="AA28" s="13">
        <v>14</v>
      </c>
      <c r="AB28" s="8">
        <f t="shared" si="5"/>
        <v>0.73684210526315785</v>
      </c>
      <c r="AC28" s="42"/>
    </row>
    <row r="29" spans="1:29" ht="12.75" x14ac:dyDescent="0.2">
      <c r="A29" t="s">
        <v>93</v>
      </c>
      <c r="B29" s="52">
        <v>9</v>
      </c>
      <c r="C29" s="52">
        <v>9</v>
      </c>
      <c r="D29" s="8">
        <f t="shared" si="0"/>
        <v>1</v>
      </c>
      <c r="E29" s="17">
        <v>371</v>
      </c>
      <c r="F29" s="52">
        <v>249</v>
      </c>
      <c r="G29" s="8">
        <f t="shared" si="1"/>
        <v>0.67115902964959573</v>
      </c>
      <c r="H29" s="19">
        <v>3.6761133603238867</v>
      </c>
      <c r="I29" s="19">
        <v>1.1929485722529234</v>
      </c>
      <c r="J29" s="19">
        <v>3.588709677419355</v>
      </c>
      <c r="K29" s="19">
        <v>1.2501795613488769</v>
      </c>
      <c r="L29" s="19">
        <v>3.606425702811245</v>
      </c>
      <c r="M29" s="19">
        <v>1.1664491866957403</v>
      </c>
      <c r="N29" s="19">
        <v>3.8938775510204082</v>
      </c>
      <c r="O29" s="19">
        <v>1.0925245548625366</v>
      </c>
      <c r="P29" s="19">
        <v>3.9385245901639343</v>
      </c>
      <c r="Q29" s="19">
        <v>1.193393799510333</v>
      </c>
      <c r="R29" s="19">
        <v>3.5609756097560976</v>
      </c>
      <c r="S29" s="19">
        <v>1.2463585585799717</v>
      </c>
      <c r="T29" s="19">
        <v>3.759183673469388</v>
      </c>
      <c r="U29" s="19">
        <v>1.1921736532084923</v>
      </c>
      <c r="V29" s="19">
        <f t="shared" si="2"/>
        <v>3.7176871664234734</v>
      </c>
      <c r="W29" s="13">
        <v>0</v>
      </c>
      <c r="X29" s="15">
        <f t="shared" si="3"/>
        <v>0</v>
      </c>
      <c r="Y29" s="13">
        <v>3</v>
      </c>
      <c r="Z29" s="8">
        <f t="shared" si="4"/>
        <v>0.33333333333333331</v>
      </c>
      <c r="AA29" s="13">
        <v>6</v>
      </c>
      <c r="AB29" s="8">
        <f t="shared" si="5"/>
        <v>0.66666666666666663</v>
      </c>
      <c r="AC29" s="42"/>
    </row>
    <row r="30" spans="1:29" ht="12.75" x14ac:dyDescent="0.2">
      <c r="A30" t="s">
        <v>94</v>
      </c>
      <c r="B30" s="52">
        <v>8</v>
      </c>
      <c r="C30" s="52">
        <v>4</v>
      </c>
      <c r="D30" s="8">
        <f t="shared" si="0"/>
        <v>0.5</v>
      </c>
      <c r="E30" s="17">
        <v>37</v>
      </c>
      <c r="F30" s="52">
        <v>14</v>
      </c>
      <c r="G30" s="8">
        <f t="shared" si="1"/>
        <v>0.3783783783783784</v>
      </c>
      <c r="H30" s="19">
        <v>3.75</v>
      </c>
      <c r="I30" s="19">
        <v>0.96704973252940063</v>
      </c>
      <c r="J30" s="19">
        <v>3.6428571428571428</v>
      </c>
      <c r="K30" s="19">
        <v>1.1292175499576136</v>
      </c>
      <c r="L30" s="19">
        <v>3.8928571428571428</v>
      </c>
      <c r="M30" s="19">
        <v>0.91648627373632308</v>
      </c>
      <c r="N30" s="19">
        <v>3.8571428571428572</v>
      </c>
      <c r="O30" s="19">
        <v>0.97046326143700179</v>
      </c>
      <c r="P30" s="19">
        <v>3.5357142857142856</v>
      </c>
      <c r="Q30" s="19">
        <v>1.231745008999739</v>
      </c>
      <c r="R30" s="19">
        <v>3.9642857142857144</v>
      </c>
      <c r="S30" s="19">
        <v>1.1700630833624397</v>
      </c>
      <c r="T30" s="19">
        <v>4</v>
      </c>
      <c r="U30" s="19">
        <v>1.1221672153735642</v>
      </c>
      <c r="V30" s="19">
        <f t="shared" si="2"/>
        <v>3.806122448979592</v>
      </c>
      <c r="W30" s="13">
        <v>0</v>
      </c>
      <c r="X30" s="15">
        <f t="shared" si="3"/>
        <v>0</v>
      </c>
      <c r="Y30" s="13">
        <v>0</v>
      </c>
      <c r="Z30" s="8">
        <f t="shared" si="4"/>
        <v>0</v>
      </c>
      <c r="AA30" s="13">
        <v>4</v>
      </c>
      <c r="AB30" s="8">
        <f t="shared" si="5"/>
        <v>1</v>
      </c>
      <c r="AC30" s="42"/>
    </row>
    <row r="31" spans="1:29" ht="12.75" x14ac:dyDescent="0.2">
      <c r="A31" t="s">
        <v>95</v>
      </c>
      <c r="B31" s="52">
        <v>7</v>
      </c>
      <c r="C31" s="52">
        <v>7</v>
      </c>
      <c r="D31" s="8">
        <f t="shared" si="0"/>
        <v>1</v>
      </c>
      <c r="E31" s="17">
        <v>54</v>
      </c>
      <c r="F31" s="52">
        <v>22</v>
      </c>
      <c r="G31" s="8">
        <f t="shared" si="1"/>
        <v>0.40740740740740738</v>
      </c>
      <c r="H31" s="19">
        <v>3.4090909090909092</v>
      </c>
      <c r="I31" s="19">
        <v>0.95912117061058544</v>
      </c>
      <c r="J31" s="19">
        <v>3.2272727272727271</v>
      </c>
      <c r="K31" s="19">
        <v>1.2698638165386527</v>
      </c>
      <c r="L31" s="19">
        <v>3.2272727272727271</v>
      </c>
      <c r="M31" s="19">
        <v>1.1518853358037975</v>
      </c>
      <c r="N31" s="19">
        <v>3.5238095238095237</v>
      </c>
      <c r="O31" s="19">
        <v>1.0779168622415933</v>
      </c>
      <c r="P31" s="19">
        <v>3.2727272727272729</v>
      </c>
      <c r="Q31" s="19">
        <v>1.0771133460194247</v>
      </c>
      <c r="R31" s="19">
        <v>3.2272727272727271</v>
      </c>
      <c r="S31" s="19">
        <v>1.1925090867905044</v>
      </c>
      <c r="T31" s="19">
        <v>3.5</v>
      </c>
      <c r="U31" s="19">
        <v>1.0118347314702751</v>
      </c>
      <c r="V31" s="19">
        <f t="shared" si="2"/>
        <v>3.3410636982065549</v>
      </c>
      <c r="W31" s="13">
        <v>0</v>
      </c>
      <c r="X31" s="15">
        <f t="shared" si="3"/>
        <v>0</v>
      </c>
      <c r="Y31" s="13">
        <v>6</v>
      </c>
      <c r="Z31" s="8">
        <f t="shared" si="4"/>
        <v>0.8571428571428571</v>
      </c>
      <c r="AA31" s="13">
        <v>1</v>
      </c>
      <c r="AB31" s="8">
        <f t="shared" si="5"/>
        <v>0.14285714285714285</v>
      </c>
      <c r="AC31" s="42"/>
    </row>
    <row r="32" spans="1:29" ht="12.75" x14ac:dyDescent="0.2">
      <c r="A32" t="s">
        <v>96</v>
      </c>
      <c r="B32" s="52">
        <v>12</v>
      </c>
      <c r="C32" s="52">
        <v>6</v>
      </c>
      <c r="D32" s="8">
        <f t="shared" si="0"/>
        <v>0.5</v>
      </c>
      <c r="E32" s="17">
        <v>49</v>
      </c>
      <c r="F32" s="52">
        <v>19</v>
      </c>
      <c r="G32" s="8">
        <f t="shared" si="1"/>
        <v>0.38775510204081631</v>
      </c>
      <c r="H32" s="19">
        <v>3.6296296296296298</v>
      </c>
      <c r="I32" s="19">
        <v>0.88353086003080894</v>
      </c>
      <c r="J32" s="19">
        <v>3.5</v>
      </c>
      <c r="K32" s="19">
        <v>1.5030832509409646</v>
      </c>
      <c r="L32" s="19">
        <v>3.4782608695652173</v>
      </c>
      <c r="M32" s="19">
        <v>1.5036188231122247</v>
      </c>
      <c r="N32" s="19">
        <v>3.2592592592592591</v>
      </c>
      <c r="O32" s="19">
        <v>1.2887857312092883</v>
      </c>
      <c r="P32" s="19">
        <v>4.2142857142857144</v>
      </c>
      <c r="Q32" s="19">
        <v>0.83253930425037204</v>
      </c>
      <c r="R32" s="19">
        <v>3.8947368421052633</v>
      </c>
      <c r="S32" s="19">
        <v>1.2864566686188532</v>
      </c>
      <c r="T32" s="19">
        <v>4.0357142857142856</v>
      </c>
      <c r="U32" s="19">
        <v>1.0708993401928106</v>
      </c>
      <c r="V32" s="19">
        <f t="shared" si="2"/>
        <v>3.7159838000799099</v>
      </c>
      <c r="W32" s="13">
        <v>1</v>
      </c>
      <c r="X32" s="15">
        <f t="shared" si="3"/>
        <v>0.16666666666666666</v>
      </c>
      <c r="Y32" s="13">
        <v>2</v>
      </c>
      <c r="Z32" s="8">
        <f t="shared" si="4"/>
        <v>0.33333333333333331</v>
      </c>
      <c r="AA32" s="13">
        <v>3</v>
      </c>
      <c r="AB32" s="8">
        <f t="shared" si="5"/>
        <v>0.5</v>
      </c>
      <c r="AC32" s="42"/>
    </row>
    <row r="33" spans="1:29" ht="12.75" x14ac:dyDescent="0.2">
      <c r="A33" t="s">
        <v>97</v>
      </c>
      <c r="B33" s="52">
        <v>23</v>
      </c>
      <c r="C33" s="52">
        <v>23</v>
      </c>
      <c r="D33" s="8">
        <f t="shared" si="0"/>
        <v>1</v>
      </c>
      <c r="E33" s="17">
        <v>377</v>
      </c>
      <c r="F33" s="52">
        <v>133</v>
      </c>
      <c r="G33" s="8">
        <f t="shared" si="1"/>
        <v>0.35278514588859416</v>
      </c>
      <c r="H33" s="19">
        <v>2.9039999999999999</v>
      </c>
      <c r="I33" s="19">
        <v>1.5156389049910866</v>
      </c>
      <c r="J33" s="19">
        <v>2.7575757575757578</v>
      </c>
      <c r="K33" s="19">
        <v>1.7910771722527956</v>
      </c>
      <c r="L33" s="19">
        <v>3.0378787878787881</v>
      </c>
      <c r="M33" s="19">
        <v>1.6129499929793094</v>
      </c>
      <c r="N33" s="19">
        <v>3.1782945736434107</v>
      </c>
      <c r="O33" s="19">
        <v>1.8047230241226628</v>
      </c>
      <c r="P33" s="19">
        <v>3.5801526717557253</v>
      </c>
      <c r="Q33" s="19">
        <v>1.5339952786673028</v>
      </c>
      <c r="R33" s="19">
        <v>3.1515151515151514</v>
      </c>
      <c r="S33" s="19">
        <v>1.6461143165892609</v>
      </c>
      <c r="T33" s="19">
        <v>3.0075757575757578</v>
      </c>
      <c r="U33" s="19">
        <v>1.6783134578854062</v>
      </c>
      <c r="V33" s="19">
        <f t="shared" si="2"/>
        <v>3.0881418142777988</v>
      </c>
      <c r="W33" s="13">
        <v>6</v>
      </c>
      <c r="X33" s="15">
        <f t="shared" si="3"/>
        <v>0.2608695652173913</v>
      </c>
      <c r="Y33" s="13">
        <v>7</v>
      </c>
      <c r="Z33" s="8">
        <f t="shared" si="4"/>
        <v>0.30434782608695654</v>
      </c>
      <c r="AA33" s="13">
        <v>10</v>
      </c>
      <c r="AB33" s="8">
        <f t="shared" si="5"/>
        <v>0.43478260869565216</v>
      </c>
      <c r="AC33" s="42"/>
    </row>
    <row r="34" spans="1:29" ht="12.75" x14ac:dyDescent="0.2">
      <c r="A34" t="s">
        <v>98</v>
      </c>
      <c r="B34" s="52">
        <v>16</v>
      </c>
      <c r="C34" s="52">
        <v>10</v>
      </c>
      <c r="D34" s="8">
        <f t="shared" si="0"/>
        <v>0.625</v>
      </c>
      <c r="E34" s="17">
        <v>68</v>
      </c>
      <c r="F34" s="52">
        <v>39</v>
      </c>
      <c r="G34" s="8">
        <f t="shared" si="1"/>
        <v>0.57352941176470584</v>
      </c>
      <c r="H34" s="19">
        <v>3.1304347826086958</v>
      </c>
      <c r="I34" s="19">
        <v>1.2580177644422093</v>
      </c>
      <c r="J34" s="19">
        <v>3.6829268292682928</v>
      </c>
      <c r="K34" s="19">
        <v>1.1278081483622093</v>
      </c>
      <c r="L34" s="19">
        <v>3.6976744186046511</v>
      </c>
      <c r="M34" s="19">
        <v>1.1656774797133911</v>
      </c>
      <c r="N34" s="19">
        <v>3.5348837209302326</v>
      </c>
      <c r="O34" s="19">
        <v>1.2021575288840023</v>
      </c>
      <c r="P34" s="19">
        <v>3.6279069767441858</v>
      </c>
      <c r="Q34" s="19">
        <v>1.3097301760277897</v>
      </c>
      <c r="R34" s="19">
        <v>3.7619047619047619</v>
      </c>
      <c r="S34" s="19">
        <v>1.1001003016249506</v>
      </c>
      <c r="T34" s="19">
        <v>3.4651162790697674</v>
      </c>
      <c r="U34" s="19">
        <v>1.1618711757395461</v>
      </c>
      <c r="V34" s="19">
        <f t="shared" si="2"/>
        <v>3.5572639670186557</v>
      </c>
      <c r="W34" s="13">
        <v>0</v>
      </c>
      <c r="X34" s="15">
        <f t="shared" si="3"/>
        <v>0</v>
      </c>
      <c r="Y34" s="13">
        <v>3</v>
      </c>
      <c r="Z34" s="8">
        <f t="shared" si="4"/>
        <v>0.3</v>
      </c>
      <c r="AA34" s="13">
        <v>7</v>
      </c>
      <c r="AB34" s="8">
        <f t="shared" si="5"/>
        <v>0.7</v>
      </c>
      <c r="AC34" s="42"/>
    </row>
    <row r="35" spans="1:29" ht="12.75" x14ac:dyDescent="0.2">
      <c r="A35" t="s">
        <v>99</v>
      </c>
      <c r="B35" s="52">
        <v>9</v>
      </c>
      <c r="C35" s="52">
        <v>3</v>
      </c>
      <c r="D35" s="8">
        <f t="shared" si="0"/>
        <v>0.33333333333333331</v>
      </c>
      <c r="E35" s="17">
        <v>61</v>
      </c>
      <c r="F35" s="52">
        <v>6</v>
      </c>
      <c r="G35" s="8">
        <f t="shared" si="1"/>
        <v>9.8360655737704916E-2</v>
      </c>
      <c r="H35" s="19">
        <v>3.8181818181818183</v>
      </c>
      <c r="I35" s="19">
        <v>0.60302268915552637</v>
      </c>
      <c r="J35" s="19">
        <v>4</v>
      </c>
      <c r="K35" s="19">
        <v>0.81649658092772603</v>
      </c>
      <c r="L35" s="19">
        <v>4.1818181818181817</v>
      </c>
      <c r="M35" s="19">
        <v>0.40451991747794397</v>
      </c>
      <c r="N35" s="19">
        <v>3.9090909090909092</v>
      </c>
      <c r="O35" s="19">
        <v>0.53935988997059348</v>
      </c>
      <c r="P35" s="19">
        <v>4</v>
      </c>
      <c r="Q35" s="19">
        <v>0.7745966692414834</v>
      </c>
      <c r="R35" s="19">
        <v>4</v>
      </c>
      <c r="S35" s="19">
        <v>0.44721359549995793</v>
      </c>
      <c r="T35" s="19">
        <v>4.1818181818181817</v>
      </c>
      <c r="U35" s="19">
        <v>0.60302268915552637</v>
      </c>
      <c r="V35" s="19">
        <f t="shared" si="2"/>
        <v>4.0129870129870131</v>
      </c>
      <c r="W35" s="13">
        <v>0</v>
      </c>
      <c r="X35" s="15">
        <f t="shared" si="3"/>
        <v>0</v>
      </c>
      <c r="Y35" s="13">
        <v>0</v>
      </c>
      <c r="Z35" s="8">
        <f t="shared" si="4"/>
        <v>0</v>
      </c>
      <c r="AA35" s="13">
        <v>3</v>
      </c>
      <c r="AB35" s="8">
        <f t="shared" si="5"/>
        <v>1</v>
      </c>
      <c r="AC35" s="42"/>
    </row>
    <row r="36" spans="1:29" ht="12.75" x14ac:dyDescent="0.2">
      <c r="A36" t="s">
        <v>100</v>
      </c>
      <c r="B36" s="52">
        <v>18</v>
      </c>
      <c r="C36" s="52">
        <v>18</v>
      </c>
      <c r="D36" s="8">
        <f t="shared" si="0"/>
        <v>1</v>
      </c>
      <c r="E36" s="17">
        <v>144</v>
      </c>
      <c r="F36" s="52">
        <v>116</v>
      </c>
      <c r="G36" s="8">
        <f t="shared" si="1"/>
        <v>0.80555555555555558</v>
      </c>
      <c r="H36" s="19">
        <v>3.8275862068965516</v>
      </c>
      <c r="I36" s="19">
        <v>0.92572755940550766</v>
      </c>
      <c r="J36" s="19">
        <v>3.7327586206896552</v>
      </c>
      <c r="K36" s="19">
        <v>0.99876235255518075</v>
      </c>
      <c r="L36" s="19">
        <v>3.8103448275862069</v>
      </c>
      <c r="M36" s="19">
        <v>0.96831357751907821</v>
      </c>
      <c r="N36" s="19">
        <v>3.9827586206896552</v>
      </c>
      <c r="O36" s="19">
        <v>0.97786598726792429</v>
      </c>
      <c r="P36" s="19">
        <v>4.0431034482758621</v>
      </c>
      <c r="Q36" s="19">
        <v>1.0163210839725487</v>
      </c>
      <c r="R36" s="19">
        <v>3.9396551724137931</v>
      </c>
      <c r="S36" s="19">
        <v>0.94444640424682236</v>
      </c>
      <c r="T36" s="19">
        <v>4.0603448275862073</v>
      </c>
      <c r="U36" s="19">
        <v>0.91640880476525</v>
      </c>
      <c r="V36" s="19">
        <f t="shared" si="2"/>
        <v>3.9137931034482754</v>
      </c>
      <c r="W36" s="13">
        <v>1</v>
      </c>
      <c r="X36" s="15">
        <f t="shared" si="3"/>
        <v>5.5555555555555552E-2</v>
      </c>
      <c r="Y36" s="13">
        <v>0</v>
      </c>
      <c r="Z36" s="8">
        <f t="shared" si="4"/>
        <v>0</v>
      </c>
      <c r="AA36" s="13">
        <v>17</v>
      </c>
      <c r="AB36" s="8">
        <f t="shared" si="5"/>
        <v>0.94444444444444442</v>
      </c>
      <c r="AC36" s="42"/>
    </row>
    <row r="37" spans="1:29" ht="12.75" x14ac:dyDescent="0.2">
      <c r="A37" t="s">
        <v>101</v>
      </c>
      <c r="B37" s="52">
        <v>13</v>
      </c>
      <c r="C37" s="52">
        <v>6</v>
      </c>
      <c r="D37" s="8">
        <f t="shared" si="0"/>
        <v>0.46153846153846156</v>
      </c>
      <c r="E37" s="17">
        <v>31</v>
      </c>
      <c r="F37" s="52">
        <v>12</v>
      </c>
      <c r="G37" s="8">
        <f t="shared" si="1"/>
        <v>0.38709677419354838</v>
      </c>
      <c r="H37" s="19">
        <v>4.5333333333333332</v>
      </c>
      <c r="I37" s="19">
        <v>0.91547541643412755</v>
      </c>
      <c r="J37" s="19">
        <v>4.4666666666666668</v>
      </c>
      <c r="K37" s="19">
        <v>0.91547541643412755</v>
      </c>
      <c r="L37" s="19">
        <v>4.2666666666666666</v>
      </c>
      <c r="M37" s="19">
        <v>1.0327955589886446</v>
      </c>
      <c r="N37" s="19">
        <v>4.666666666666667</v>
      </c>
      <c r="O37" s="19">
        <v>0.72374686445574499</v>
      </c>
      <c r="P37" s="19">
        <v>5</v>
      </c>
      <c r="Q37" s="19">
        <v>0</v>
      </c>
      <c r="R37" s="19">
        <v>4.4000000000000004</v>
      </c>
      <c r="S37" s="19">
        <v>0.82807867121082612</v>
      </c>
      <c r="T37" s="19">
        <v>4.5333333333333332</v>
      </c>
      <c r="U37" s="19">
        <v>0.74322335295720721</v>
      </c>
      <c r="V37" s="19">
        <f t="shared" si="2"/>
        <v>4.5523809523809522</v>
      </c>
      <c r="W37" s="13">
        <v>0</v>
      </c>
      <c r="X37" s="15">
        <f t="shared" si="3"/>
        <v>0</v>
      </c>
      <c r="Y37" s="13">
        <v>0</v>
      </c>
      <c r="Z37" s="8">
        <f t="shared" si="4"/>
        <v>0</v>
      </c>
      <c r="AA37" s="13">
        <v>6</v>
      </c>
      <c r="AB37" s="8">
        <f t="shared" si="5"/>
        <v>1</v>
      </c>
      <c r="AC37" s="42"/>
    </row>
    <row r="38" spans="1:29" ht="12.75" x14ac:dyDescent="0.2">
      <c r="A38" t="s">
        <v>102</v>
      </c>
      <c r="B38" s="52">
        <v>20</v>
      </c>
      <c r="C38" s="52">
        <v>20</v>
      </c>
      <c r="D38" s="8">
        <f t="shared" si="0"/>
        <v>1</v>
      </c>
      <c r="E38" s="17">
        <v>355</v>
      </c>
      <c r="F38" s="52">
        <v>208</v>
      </c>
      <c r="G38" s="8">
        <f t="shared" si="1"/>
        <v>0.58591549295774648</v>
      </c>
      <c r="H38" s="19">
        <v>4.2077294685990339</v>
      </c>
      <c r="I38" s="19">
        <v>1.0193935777035814</v>
      </c>
      <c r="J38" s="19">
        <v>4.0048309178743962</v>
      </c>
      <c r="K38" s="19">
        <v>1.0816096622921403</v>
      </c>
      <c r="L38" s="19">
        <v>4.1213592233009706</v>
      </c>
      <c r="M38" s="19">
        <v>1.0405580571641113</v>
      </c>
      <c r="N38" s="19">
        <v>4.2475247524752477</v>
      </c>
      <c r="O38" s="19">
        <v>1.0964069821597022</v>
      </c>
      <c r="P38" s="19">
        <v>4.1121951219512196</v>
      </c>
      <c r="Q38" s="19">
        <v>1.164043645573317</v>
      </c>
      <c r="R38" s="19">
        <v>4.2718446601941746</v>
      </c>
      <c r="S38" s="19">
        <v>1.0377665958485809</v>
      </c>
      <c r="T38" s="19">
        <v>4.2598039215686274</v>
      </c>
      <c r="U38" s="19">
        <v>1.0764619847972383</v>
      </c>
      <c r="V38" s="19">
        <f t="shared" si="2"/>
        <v>4.1750411522805235</v>
      </c>
      <c r="W38" s="13">
        <v>0</v>
      </c>
      <c r="X38" s="15">
        <f t="shared" si="3"/>
        <v>0</v>
      </c>
      <c r="Y38" s="13">
        <v>2</v>
      </c>
      <c r="Z38" s="8">
        <f t="shared" si="4"/>
        <v>0.1</v>
      </c>
      <c r="AA38" s="13">
        <v>18</v>
      </c>
      <c r="AB38" s="8">
        <f t="shared" si="5"/>
        <v>0.9</v>
      </c>
      <c r="AC38" s="42"/>
    </row>
    <row r="39" spans="1:29" ht="12.75" x14ac:dyDescent="0.2">
      <c r="A39" t="s">
        <v>103</v>
      </c>
      <c r="B39" s="52">
        <v>10</v>
      </c>
      <c r="C39" s="52">
        <v>6</v>
      </c>
      <c r="D39" s="8">
        <f t="shared" si="0"/>
        <v>0.6</v>
      </c>
      <c r="E39" s="17">
        <v>19</v>
      </c>
      <c r="F39" s="52">
        <v>15</v>
      </c>
      <c r="G39" s="8">
        <f t="shared" si="1"/>
        <v>0.78947368421052633</v>
      </c>
      <c r="H39" s="19">
        <v>4.9473684210526319</v>
      </c>
      <c r="I39" s="19">
        <v>0.22941573387056502</v>
      </c>
      <c r="J39" s="19">
        <v>4.8421052631578947</v>
      </c>
      <c r="K39" s="19">
        <v>0.50145985712127983</v>
      </c>
      <c r="L39" s="19">
        <v>4.9333333333333336</v>
      </c>
      <c r="M39" s="19">
        <v>0.25819888974716165</v>
      </c>
      <c r="N39" s="19">
        <v>4.8421052631578947</v>
      </c>
      <c r="O39" s="19">
        <v>0.50145985712127983</v>
      </c>
      <c r="P39" s="19">
        <v>4.8421052631578947</v>
      </c>
      <c r="Q39" s="19">
        <v>0.50145985712127983</v>
      </c>
      <c r="R39" s="19">
        <v>4.6875</v>
      </c>
      <c r="S39" s="19">
        <v>0.70415433914258696</v>
      </c>
      <c r="T39" s="19">
        <v>4.8947368421052628</v>
      </c>
      <c r="U39" s="19">
        <v>0.31530176764230522</v>
      </c>
      <c r="V39" s="19">
        <f t="shared" si="2"/>
        <v>4.8556077694235587</v>
      </c>
      <c r="W39" s="13">
        <v>0</v>
      </c>
      <c r="X39" s="15">
        <f t="shared" si="3"/>
        <v>0</v>
      </c>
      <c r="Y39" s="13">
        <v>0</v>
      </c>
      <c r="Z39" s="8">
        <f t="shared" si="4"/>
        <v>0</v>
      </c>
      <c r="AA39" s="13">
        <v>6</v>
      </c>
      <c r="AB39" s="8">
        <f t="shared" si="5"/>
        <v>1</v>
      </c>
      <c r="AC39" s="42"/>
    </row>
    <row r="40" spans="1:29" ht="12.75" x14ac:dyDescent="0.2">
      <c r="A40" t="s">
        <v>104</v>
      </c>
      <c r="B40" s="52">
        <v>20</v>
      </c>
      <c r="C40" s="52">
        <v>20</v>
      </c>
      <c r="D40" s="8">
        <f t="shared" si="0"/>
        <v>1</v>
      </c>
      <c r="E40" s="17">
        <v>359</v>
      </c>
      <c r="F40" s="52">
        <v>317</v>
      </c>
      <c r="G40" s="8">
        <f t="shared" si="1"/>
        <v>0.88300835654596099</v>
      </c>
      <c r="H40" s="19">
        <v>4.1309904153354635</v>
      </c>
      <c r="I40" s="19">
        <v>1.100159360500824</v>
      </c>
      <c r="J40" s="19">
        <v>4.2025316455696204</v>
      </c>
      <c r="K40" s="19">
        <v>1.1478592561857275</v>
      </c>
      <c r="L40" s="19">
        <v>4.3044871794871797</v>
      </c>
      <c r="M40" s="19">
        <v>1.0819681333735058</v>
      </c>
      <c r="N40" s="19">
        <v>4.234726688102894</v>
      </c>
      <c r="O40" s="19">
        <v>1.1385686426789996</v>
      </c>
      <c r="P40" s="19">
        <v>4.2165605095541405</v>
      </c>
      <c r="Q40" s="19">
        <v>1.2553704255209233</v>
      </c>
      <c r="R40" s="19">
        <v>4.2435897435897436</v>
      </c>
      <c r="S40" s="19">
        <v>1.1418481936695568</v>
      </c>
      <c r="T40" s="19">
        <v>4.1433121019108281</v>
      </c>
      <c r="U40" s="19">
        <v>1.2620675711063885</v>
      </c>
      <c r="V40" s="19">
        <f t="shared" si="2"/>
        <v>4.210885469078554</v>
      </c>
      <c r="W40" s="13">
        <v>0</v>
      </c>
      <c r="X40" s="15">
        <f t="shared" si="3"/>
        <v>0</v>
      </c>
      <c r="Y40" s="13">
        <v>2</v>
      </c>
      <c r="Z40" s="8">
        <f t="shared" si="4"/>
        <v>0.1</v>
      </c>
      <c r="AA40" s="13">
        <v>18</v>
      </c>
      <c r="AB40" s="8">
        <f t="shared" si="5"/>
        <v>0.9</v>
      </c>
      <c r="AC40" s="42"/>
    </row>
    <row r="41" spans="1:29" ht="12.75" x14ac:dyDescent="0.2">
      <c r="A41" t="s">
        <v>105</v>
      </c>
      <c r="B41" s="52">
        <v>25</v>
      </c>
      <c r="C41" s="52">
        <v>22</v>
      </c>
      <c r="D41" s="8">
        <f t="shared" si="0"/>
        <v>0.88</v>
      </c>
      <c r="E41" s="17">
        <v>400</v>
      </c>
      <c r="F41" s="52">
        <v>122</v>
      </c>
      <c r="G41" s="8">
        <f t="shared" si="1"/>
        <v>0.30499999999999999</v>
      </c>
      <c r="H41" s="19">
        <v>3.7107438016528924</v>
      </c>
      <c r="I41" s="19">
        <v>1.5834456970424002</v>
      </c>
      <c r="J41" s="19">
        <v>3.7642276422764227</v>
      </c>
      <c r="K41" s="19">
        <v>1.4603014555895146</v>
      </c>
      <c r="L41" s="19">
        <v>3.71900826446281</v>
      </c>
      <c r="M41" s="19">
        <v>1.5450088483881887</v>
      </c>
      <c r="N41" s="19">
        <v>4.0413223140495864</v>
      </c>
      <c r="O41" s="19">
        <v>1.4282663979738746</v>
      </c>
      <c r="P41" s="19">
        <v>4.0336134453781511</v>
      </c>
      <c r="Q41" s="19">
        <v>1.4839981104038162</v>
      </c>
      <c r="R41" s="19">
        <v>3.8487394957983194</v>
      </c>
      <c r="S41" s="19">
        <v>1.4299381014349313</v>
      </c>
      <c r="T41" s="19">
        <v>4.1333333333333337</v>
      </c>
      <c r="U41" s="19">
        <v>1.3898390773986846</v>
      </c>
      <c r="V41" s="19">
        <f t="shared" si="2"/>
        <v>3.8929983281359308</v>
      </c>
      <c r="W41" s="13">
        <v>1</v>
      </c>
      <c r="X41" s="15">
        <f t="shared" si="3"/>
        <v>4.5454545454545456E-2</v>
      </c>
      <c r="Y41" s="13">
        <v>4</v>
      </c>
      <c r="Z41" s="8">
        <f t="shared" si="4"/>
        <v>0.18181818181818182</v>
      </c>
      <c r="AA41" s="13">
        <v>17</v>
      </c>
      <c r="AB41" s="8">
        <f t="shared" si="5"/>
        <v>0.77272727272727271</v>
      </c>
      <c r="AC41" s="42"/>
    </row>
    <row r="42" spans="1:29" ht="12.75" x14ac:dyDescent="0.2">
      <c r="A42" t="s">
        <v>106</v>
      </c>
      <c r="B42" s="52">
        <v>10</v>
      </c>
      <c r="C42" s="52">
        <v>9</v>
      </c>
      <c r="D42" s="8">
        <f t="shared" si="0"/>
        <v>0.9</v>
      </c>
      <c r="E42" s="17">
        <v>71</v>
      </c>
      <c r="F42" s="52">
        <v>23</v>
      </c>
      <c r="G42" s="8">
        <f t="shared" si="1"/>
        <v>0.323943661971831</v>
      </c>
      <c r="H42" s="19">
        <v>4.4782608695652177</v>
      </c>
      <c r="I42" s="19">
        <v>0.89795551708975951</v>
      </c>
      <c r="J42" s="19">
        <v>4.0476190476190474</v>
      </c>
      <c r="K42" s="19">
        <v>1.1169686869465267</v>
      </c>
      <c r="L42" s="19">
        <v>4.0666666666666664</v>
      </c>
      <c r="M42" s="19">
        <v>0.88371510168853695</v>
      </c>
      <c r="N42" s="19">
        <v>4.2608695652173916</v>
      </c>
      <c r="O42" s="19">
        <v>1.3557081780499887</v>
      </c>
      <c r="P42" s="19">
        <v>4.2857142857142856</v>
      </c>
      <c r="Q42" s="19">
        <v>0.90237781127735728</v>
      </c>
      <c r="R42" s="19">
        <v>4</v>
      </c>
      <c r="S42" s="19">
        <v>1.4142135623730951</v>
      </c>
      <c r="T42" s="19">
        <v>4.3043478260869561</v>
      </c>
      <c r="U42" s="19">
        <v>0.87567026840719697</v>
      </c>
      <c r="V42" s="19">
        <f t="shared" si="2"/>
        <v>4.2062111801242237</v>
      </c>
      <c r="W42" s="13">
        <v>0</v>
      </c>
      <c r="X42" s="15">
        <f t="shared" si="3"/>
        <v>0</v>
      </c>
      <c r="Y42" s="13">
        <v>2</v>
      </c>
      <c r="Z42" s="8">
        <f t="shared" si="4"/>
        <v>0.22222222222222221</v>
      </c>
      <c r="AA42" s="13">
        <v>7</v>
      </c>
      <c r="AB42" s="8">
        <f t="shared" si="5"/>
        <v>0.77777777777777779</v>
      </c>
      <c r="AC42" s="42"/>
    </row>
    <row r="43" spans="1:29" ht="12.75" x14ac:dyDescent="0.2">
      <c r="A43" t="s">
        <v>107</v>
      </c>
      <c r="B43" s="52">
        <v>24</v>
      </c>
      <c r="C43" s="52">
        <v>20</v>
      </c>
      <c r="D43" s="8">
        <f t="shared" si="0"/>
        <v>0.83333333333333337</v>
      </c>
      <c r="E43" s="17">
        <v>143</v>
      </c>
      <c r="F43" s="52">
        <v>82</v>
      </c>
      <c r="G43" s="8">
        <f t="shared" si="1"/>
        <v>0.57342657342657344</v>
      </c>
      <c r="H43" s="19">
        <v>3.9156626506024095</v>
      </c>
      <c r="I43" s="19">
        <v>1.2218021403539019</v>
      </c>
      <c r="J43" s="19">
        <v>3.948051948051948</v>
      </c>
      <c r="K43" s="19">
        <v>1.3168553440928477</v>
      </c>
      <c r="L43" s="19">
        <v>3.8072289156626504</v>
      </c>
      <c r="M43" s="19">
        <v>1.2826975322162617</v>
      </c>
      <c r="N43" s="19">
        <v>3.8513513513513513</v>
      </c>
      <c r="O43" s="19">
        <v>1.4959528271849121</v>
      </c>
      <c r="P43" s="19">
        <v>4.0481927710843371</v>
      </c>
      <c r="Q43" s="19">
        <v>1.3516350934334174</v>
      </c>
      <c r="R43" s="19">
        <v>3.7831325301204819</v>
      </c>
      <c r="S43" s="19">
        <v>1.352938921800984</v>
      </c>
      <c r="T43" s="19">
        <v>3.7283950617283952</v>
      </c>
      <c r="U43" s="19">
        <v>1.5653461732074823</v>
      </c>
      <c r="V43" s="19">
        <f t="shared" si="2"/>
        <v>3.8688593183716535</v>
      </c>
      <c r="W43" s="13">
        <v>1</v>
      </c>
      <c r="X43" s="15">
        <f t="shared" si="3"/>
        <v>0.05</v>
      </c>
      <c r="Y43" s="13">
        <v>2</v>
      </c>
      <c r="Z43" s="8">
        <f t="shared" si="4"/>
        <v>0.1</v>
      </c>
      <c r="AA43" s="13">
        <v>17</v>
      </c>
      <c r="AB43" s="8">
        <f t="shared" si="5"/>
        <v>0.85</v>
      </c>
      <c r="AC43" s="42"/>
    </row>
    <row r="44" spans="1:29" ht="12.75" x14ac:dyDescent="0.2">
      <c r="A44" t="s">
        <v>108</v>
      </c>
      <c r="B44" s="52">
        <v>21</v>
      </c>
      <c r="C44" s="52">
        <v>18</v>
      </c>
      <c r="D44" s="8">
        <f t="shared" si="0"/>
        <v>0.8571428571428571</v>
      </c>
      <c r="E44" s="17">
        <v>159</v>
      </c>
      <c r="F44" s="52">
        <v>103</v>
      </c>
      <c r="G44" s="8">
        <f t="shared" si="1"/>
        <v>0.64779874213836475</v>
      </c>
      <c r="H44" s="19">
        <v>4.2710280373831777</v>
      </c>
      <c r="I44" s="19">
        <v>0.85307538495377788</v>
      </c>
      <c r="J44" s="19">
        <v>4.3142857142857141</v>
      </c>
      <c r="K44" s="19">
        <v>0.95388160161002655</v>
      </c>
      <c r="L44" s="19">
        <v>4.3499999999999996</v>
      </c>
      <c r="M44" s="19">
        <v>0.85723303998882638</v>
      </c>
      <c r="N44" s="19">
        <v>4.4766355140186915</v>
      </c>
      <c r="O44" s="19">
        <v>0.83942696528501626</v>
      </c>
      <c r="P44" s="19">
        <v>4.4245283018867925</v>
      </c>
      <c r="Q44" s="19">
        <v>1.0862615067727175</v>
      </c>
      <c r="R44" s="19">
        <v>4.4000000000000004</v>
      </c>
      <c r="S44" s="19">
        <v>0.88361147048305755</v>
      </c>
      <c r="T44" s="19">
        <v>4.5754716981132075</v>
      </c>
      <c r="U44" s="19">
        <v>0.66114061911138977</v>
      </c>
      <c r="V44" s="19">
        <f t="shared" si="2"/>
        <v>4.4017070379553696</v>
      </c>
      <c r="W44" s="13">
        <v>0</v>
      </c>
      <c r="X44" s="15">
        <f t="shared" si="3"/>
        <v>0</v>
      </c>
      <c r="Y44" s="13">
        <v>1</v>
      </c>
      <c r="Z44" s="8">
        <f t="shared" si="4"/>
        <v>5.5555555555555552E-2</v>
      </c>
      <c r="AA44" s="13">
        <v>17</v>
      </c>
      <c r="AB44" s="8">
        <f t="shared" si="5"/>
        <v>0.94444444444444442</v>
      </c>
      <c r="AC44" s="42"/>
    </row>
    <row r="45" spans="1:29" ht="24.75" customHeight="1" x14ac:dyDescent="0.2">
      <c r="A45" s="26" t="s">
        <v>26</v>
      </c>
      <c r="B45" s="21"/>
      <c r="C45" s="22"/>
      <c r="D45" s="7"/>
      <c r="E45" s="23"/>
      <c r="F45" s="24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19"/>
      <c r="W45" s="25"/>
      <c r="X45" s="15"/>
      <c r="Y45" s="13"/>
      <c r="Z45" s="8"/>
      <c r="AA45" s="25"/>
      <c r="AB45" s="8"/>
      <c r="AC45" s="42"/>
    </row>
    <row r="46" spans="1:29" x14ac:dyDescent="0.2">
      <c r="A46" s="20" t="s">
        <v>27</v>
      </c>
      <c r="B46" s="21">
        <f>SUM(B13,B26,B39,B31,B42,B43,B44)</f>
        <v>105</v>
      </c>
      <c r="C46" s="21">
        <f>SUM(C13,C26,C39,C31,C42,C43,C44)</f>
        <v>75</v>
      </c>
      <c r="D46" s="7">
        <f>C46/B46</f>
        <v>0.7142857142857143</v>
      </c>
      <c r="E46" s="13">
        <f>SUM(E13,E26,E39,E31,E42,E43,E44)</f>
        <v>527</v>
      </c>
      <c r="F46" s="13">
        <f>SUM(F13,F26,F39,F31,F42,F43,F44)</f>
        <v>311</v>
      </c>
      <c r="G46" s="8">
        <f>F46/E46</f>
        <v>0.59013282732447814</v>
      </c>
      <c r="H46" s="48">
        <v>4.0544208754208739</v>
      </c>
      <c r="I46" s="48">
        <v>0.84013114519388266</v>
      </c>
      <c r="J46" s="48">
        <v>4.0160933140933128</v>
      </c>
      <c r="K46" s="48">
        <v>1.0010293695286314</v>
      </c>
      <c r="L46" s="48">
        <v>3.9387349687349684</v>
      </c>
      <c r="M46" s="48">
        <v>0.89249210091901299</v>
      </c>
      <c r="N46" s="48">
        <v>4.1185464165464154</v>
      </c>
      <c r="O46" s="48">
        <v>0.90229720995162666</v>
      </c>
      <c r="P46" s="48">
        <v>4.1607696007696005</v>
      </c>
      <c r="Q46" s="48">
        <v>0.84785617667212942</v>
      </c>
      <c r="R46" s="48">
        <v>3.9262520442520432</v>
      </c>
      <c r="S46" s="48">
        <v>0.95546052976719653</v>
      </c>
      <c r="T46" s="48">
        <v>4.0930909090909076</v>
      </c>
      <c r="U46" s="48">
        <v>0.82298936698420166</v>
      </c>
      <c r="V46" s="19">
        <f t="shared" si="2"/>
        <v>4.0439868755583026</v>
      </c>
      <c r="W46" s="25">
        <f>SUM(W13,W26,W39,W31,W42,W43,W44)</f>
        <v>1</v>
      </c>
      <c r="X46" s="15">
        <f>W46/C46</f>
        <v>1.3333333333333334E-2</v>
      </c>
      <c r="Y46" s="13">
        <f>SUM(Y13,Y26,Y39,Y31,Y42,Y43,Y44)</f>
        <v>16</v>
      </c>
      <c r="Z46" s="8">
        <f>Y46/C46</f>
        <v>0.21333333333333335</v>
      </c>
      <c r="AA46" s="25">
        <f>SUM(AA13,AA26,AA39,AA31,AA42,AA43,AA44)</f>
        <v>58</v>
      </c>
      <c r="AB46" s="8">
        <f>AA46/C46</f>
        <v>0.77333333333333332</v>
      </c>
      <c r="AC46" s="42"/>
    </row>
    <row r="47" spans="1:29" x14ac:dyDescent="0.2">
      <c r="A47" s="20" t="s">
        <v>28</v>
      </c>
      <c r="B47" s="21">
        <f>SUM(B21,B25,B30,B32)</f>
        <v>50</v>
      </c>
      <c r="C47" s="21">
        <f>SUM(C21,C25,C30,C32)</f>
        <v>18</v>
      </c>
      <c r="D47" s="7">
        <f>C47/B47</f>
        <v>0.36</v>
      </c>
      <c r="E47" s="13">
        <f>SUM(E21,E25,E30,E32)</f>
        <v>110</v>
      </c>
      <c r="F47" s="13">
        <f>SUM(F21,F25,F30,F32)</f>
        <v>49</v>
      </c>
      <c r="G47" s="8">
        <f>F47/E47</f>
        <v>0.44545454545454544</v>
      </c>
      <c r="H47" s="48">
        <v>3.9509259259259264</v>
      </c>
      <c r="I47" s="48">
        <v>0.57663964015858737</v>
      </c>
      <c r="J47" s="48">
        <v>3.6935185185185184</v>
      </c>
      <c r="K47" s="48">
        <v>0.79707046222695987</v>
      </c>
      <c r="L47" s="48">
        <v>3.6259259259259258</v>
      </c>
      <c r="M47" s="48">
        <v>0.70959649641557343</v>
      </c>
      <c r="N47" s="48">
        <v>3.7555555555555551</v>
      </c>
      <c r="O47" s="48">
        <v>0.85409310204861222</v>
      </c>
      <c r="P47" s="48">
        <v>4.1925925925925922</v>
      </c>
      <c r="Q47" s="48">
        <v>0.77398410622585045</v>
      </c>
      <c r="R47" s="48">
        <v>3.9981481481481485</v>
      </c>
      <c r="S47" s="48">
        <v>0.76125191118250479</v>
      </c>
      <c r="T47" s="48">
        <v>3.9648148148148152</v>
      </c>
      <c r="U47" s="48">
        <v>0.73428493973100317</v>
      </c>
      <c r="V47" s="19">
        <f t="shared" si="2"/>
        <v>3.8830687830687833</v>
      </c>
      <c r="W47" s="25">
        <f>SUM(W21,W25,W30,W32)</f>
        <v>1</v>
      </c>
      <c r="X47" s="15">
        <f>W47/C47</f>
        <v>5.5555555555555552E-2</v>
      </c>
      <c r="Y47" s="13">
        <f>SUM(Y21,Y25,Y30,Y32)</f>
        <v>4</v>
      </c>
      <c r="Z47" s="8">
        <f>Y47/C47</f>
        <v>0.22222222222222221</v>
      </c>
      <c r="AA47" s="25">
        <f>SUM(AA21,AA25,AA30,AA32)</f>
        <v>13</v>
      </c>
      <c r="AB47" s="8">
        <f>AA47/C47</f>
        <v>0.72222222222222221</v>
      </c>
      <c r="AC47" s="42"/>
    </row>
    <row r="48" spans="1:29" x14ac:dyDescent="0.2">
      <c r="A48" s="20" t="s">
        <v>29</v>
      </c>
      <c r="B48" s="21">
        <f>SUM(B11,B15,B27,B35,B6,B14)</f>
        <v>60</v>
      </c>
      <c r="C48" s="21">
        <f>SUM(C11,C15,C27,C35)</f>
        <v>34</v>
      </c>
      <c r="D48" s="7">
        <f>C48/B48</f>
        <v>0.56666666666666665</v>
      </c>
      <c r="E48" s="13">
        <f>SUM(E11,E15,E27,E35,E6,E14)</f>
        <v>622</v>
      </c>
      <c r="F48" s="13">
        <f>SUM(F11,F15,F27,F35)</f>
        <v>310</v>
      </c>
      <c r="G48" s="8">
        <f>F48/E48</f>
        <v>0.49839228295819937</v>
      </c>
      <c r="H48" s="48">
        <v>4.2071316932570131</v>
      </c>
      <c r="I48" s="48">
        <v>0.64923444359959548</v>
      </c>
      <c r="J48" s="48">
        <v>4.2198369057768037</v>
      </c>
      <c r="K48" s="48">
        <v>0.61464179117031181</v>
      </c>
      <c r="L48" s="48">
        <v>4.1972749969553043</v>
      </c>
      <c r="M48" s="48">
        <v>0.66486338662779454</v>
      </c>
      <c r="N48" s="48">
        <v>4.2451475662728857</v>
      </c>
      <c r="O48" s="48">
        <v>0.69453979682554501</v>
      </c>
      <c r="P48" s="48">
        <v>4.2000485121584861</v>
      </c>
      <c r="Q48" s="48">
        <v>0.72831001177197285</v>
      </c>
      <c r="R48" s="48">
        <v>4.2738917306052864</v>
      </c>
      <c r="S48" s="48">
        <v>0.61433995150110221</v>
      </c>
      <c r="T48" s="48">
        <v>4.2739571915722818</v>
      </c>
      <c r="U48" s="48">
        <v>0.68376793021724691</v>
      </c>
      <c r="V48" s="19">
        <f t="shared" si="2"/>
        <v>4.231041228085437</v>
      </c>
      <c r="W48" s="25">
        <f>SUM(W11,W15,W27,W35,W6,W14)</f>
        <v>0</v>
      </c>
      <c r="X48" s="15">
        <f>W48/C48</f>
        <v>0</v>
      </c>
      <c r="Y48" s="13">
        <f>SUM(Y11,Y15,Y27,Y35,Y6,Y14)</f>
        <v>4</v>
      </c>
      <c r="Z48" s="8">
        <f>Y48/C48</f>
        <v>0.11764705882352941</v>
      </c>
      <c r="AA48" s="25">
        <f>SUM(AA11,AA15,AA27,AA35,AA6,AA14)</f>
        <v>30</v>
      </c>
      <c r="AB48" s="8">
        <f>AA48/C48</f>
        <v>0.88235294117647056</v>
      </c>
      <c r="AC48" s="42"/>
    </row>
    <row r="49" spans="1:29" x14ac:dyDescent="0.2">
      <c r="A49" s="20" t="s">
        <v>30</v>
      </c>
      <c r="B49" s="21">
        <f>SUM(B4,B5,B8,B12,B23,B37,B38,B40,B41)</f>
        <v>162</v>
      </c>
      <c r="C49" s="21">
        <f>SUM(C4,C5,C8,C12,C23,C37,C38,C40,C41)</f>
        <v>147</v>
      </c>
      <c r="D49" s="7">
        <f>C49/B49</f>
        <v>0.90740740740740744</v>
      </c>
      <c r="E49" s="13">
        <f>SUM(E4,E5,E8,E12,E23,E37,E38,E40,E41)</f>
        <v>2815</v>
      </c>
      <c r="F49" s="13">
        <f>SUM(F4,F5,F8,F12,F23,F37,F38,F40,F41)</f>
        <v>1482</v>
      </c>
      <c r="G49" s="8">
        <f>F49/E49</f>
        <v>0.52646536412078149</v>
      </c>
      <c r="H49" s="48">
        <v>3.7542959924562576</v>
      </c>
      <c r="I49" s="48">
        <v>1.1041814898767646</v>
      </c>
      <c r="J49" s="48">
        <v>3.6236327578134482</v>
      </c>
      <c r="K49" s="48">
        <v>1.1731116218207631</v>
      </c>
      <c r="L49" s="48">
        <v>3.7006574783335484</v>
      </c>
      <c r="M49" s="48">
        <v>1.1698016501188071</v>
      </c>
      <c r="N49" s="48">
        <v>3.8682262557306131</v>
      </c>
      <c r="O49" s="48">
        <v>1.1283253518251553</v>
      </c>
      <c r="P49" s="48">
        <v>3.8777531491312449</v>
      </c>
      <c r="Q49" s="48">
        <v>1.187934034610153</v>
      </c>
      <c r="R49" s="48">
        <v>3.7446924804489869</v>
      </c>
      <c r="S49" s="48">
        <v>1.1989047518603142</v>
      </c>
      <c r="T49" s="48">
        <v>3.79702486818837</v>
      </c>
      <c r="U49" s="48">
        <v>1.1278826439317873</v>
      </c>
      <c r="V49" s="19">
        <f t="shared" si="2"/>
        <v>3.766611854586067</v>
      </c>
      <c r="W49" s="25">
        <f>SUM(W4,W5,W8,W12,W23,W37,W38,W40,W41)</f>
        <v>8</v>
      </c>
      <c r="X49" s="15">
        <f>W49/C49</f>
        <v>5.4421768707482991E-2</v>
      </c>
      <c r="Y49" s="25">
        <f>SUM(Y4,Y5,Y8,Y12,Y23,Y37,Y38,Y40,Y41)</f>
        <v>46</v>
      </c>
      <c r="Z49" s="8">
        <f>Y49/C49</f>
        <v>0.31292517006802723</v>
      </c>
      <c r="AA49" s="25">
        <f>SUM(AA4,AA5,AA8,AA12,AA23,AA37,AA38,AA40,AA41)</f>
        <v>93</v>
      </c>
      <c r="AB49" s="8">
        <f>AA49/C49</f>
        <v>0.63265306122448983</v>
      </c>
      <c r="AC49" s="42"/>
    </row>
    <row r="50" spans="1:29" x14ac:dyDescent="0.2">
      <c r="A50" s="20" t="s">
        <v>31</v>
      </c>
      <c r="B50" s="21">
        <f>SUM(B3,B7,B9,B10,B16,B17,B18,B19,B20,B22,B24,B28,B29,B33,B34,B36)</f>
        <v>238</v>
      </c>
      <c r="C50" s="21">
        <f>SUM(C3,C7,C9,C10,C16,C17,C18,C19,C20,C22,C24,C28,C29,C33,C34,C36)</f>
        <v>209</v>
      </c>
      <c r="D50" s="7">
        <f>C50/B50</f>
        <v>0.87815126050420167</v>
      </c>
      <c r="E50" s="13">
        <f>SUM(E3,E7,E9,E10,E16,E17,E18,E19,E20,E22,E24,E28,E29,E33,E34,E36)</f>
        <v>3645</v>
      </c>
      <c r="F50" s="13">
        <f>SUM(F3,F7,F9,F10,F16,F17,F18,F19,F20,F22,F24,F28,F29,F33,F34,F36)</f>
        <v>1853</v>
      </c>
      <c r="G50" s="8">
        <f>F50/E50</f>
        <v>0.50836762688614545</v>
      </c>
      <c r="H50" s="48">
        <v>3.6285862274715619</v>
      </c>
      <c r="I50" s="48">
        <v>0.87741081922427278</v>
      </c>
      <c r="J50" s="48">
        <v>3.5220016454516334</v>
      </c>
      <c r="K50" s="48">
        <v>0.9761640742665576</v>
      </c>
      <c r="L50" s="48">
        <v>3.6255376510586816</v>
      </c>
      <c r="M50" s="48">
        <v>0.93112559049390831</v>
      </c>
      <c r="N50" s="48">
        <v>3.8264778536099411</v>
      </c>
      <c r="O50" s="48">
        <v>0.93790105267815715</v>
      </c>
      <c r="P50" s="48">
        <v>3.9880851898121792</v>
      </c>
      <c r="Q50" s="48">
        <v>0.976879577057717</v>
      </c>
      <c r="R50" s="48">
        <v>3.7765845513322316</v>
      </c>
      <c r="S50" s="48">
        <v>0.96668709259933661</v>
      </c>
      <c r="T50" s="48">
        <v>3.751361606202178</v>
      </c>
      <c r="U50" s="48">
        <v>0.8711372699759945</v>
      </c>
      <c r="V50" s="19">
        <f t="shared" si="2"/>
        <v>3.7312335321340582</v>
      </c>
      <c r="W50" s="25">
        <f>SUM(W3,W7,W9,W10,W16,W17,W18,W19,W20,W22,W24,W28,W29,W33,W34,W36)</f>
        <v>23</v>
      </c>
      <c r="X50" s="15">
        <f>W50/C50</f>
        <v>0.11004784688995216</v>
      </c>
      <c r="Y50" s="13">
        <f>SUM(Y3,Y7,Y9,Y10,Y16,Y17,Y18,Y19,Y20,Y22,Y24,Y28,Y29,Y33,Y34,Y36)</f>
        <v>37</v>
      </c>
      <c r="Z50" s="8">
        <f>Y50/C50</f>
        <v>0.17703349282296652</v>
      </c>
      <c r="AA50" s="25">
        <f>SUM(AA3,AA7,AA9,AA10,AA16,AA17,AA18,AA19,AA20,AA22,AA24,AA28,AA29,AA33,AA34,AA36)</f>
        <v>149</v>
      </c>
      <c r="AB50" s="8">
        <f>AA50/C50</f>
        <v>0.71291866028708128</v>
      </c>
      <c r="AC50" s="42"/>
    </row>
    <row r="51" spans="1:29" x14ac:dyDescent="0.2">
      <c r="A51" s="20"/>
      <c r="B51" s="21"/>
      <c r="D51" s="7"/>
      <c r="E51" s="23"/>
      <c r="F51" s="24"/>
      <c r="G51" s="8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5"/>
      <c r="X51" s="15"/>
      <c r="Y51" s="13"/>
      <c r="Z51" s="8"/>
      <c r="AA51" s="25"/>
      <c r="AB51" s="8"/>
      <c r="AC51" s="42"/>
    </row>
    <row r="52" spans="1:29" s="12" customFormat="1" ht="24" customHeight="1" x14ac:dyDescent="0.2">
      <c r="A52" s="27" t="s">
        <v>24</v>
      </c>
      <c r="B52" s="10">
        <f>SUM(B3:B44)</f>
        <v>615</v>
      </c>
      <c r="C52" s="10">
        <f>SUM(C3:C44)</f>
        <v>483</v>
      </c>
      <c r="D52" s="35">
        <f>C52/B52</f>
        <v>0.78536585365853662</v>
      </c>
      <c r="E52" s="10">
        <f>SUM(E3:E44)</f>
        <v>7719</v>
      </c>
      <c r="F52" s="10">
        <f>SUM(F3:F44)</f>
        <v>4005</v>
      </c>
      <c r="G52" s="36">
        <f>F52/E52</f>
        <v>0.51884959191605129</v>
      </c>
      <c r="H52" s="37">
        <v>3.6733949416342413</v>
      </c>
      <c r="I52" s="37">
        <v>1.335878182968476</v>
      </c>
      <c r="J52" s="37">
        <v>3.5310596833130328</v>
      </c>
      <c r="K52" s="37">
        <v>1.4479509191015736</v>
      </c>
      <c r="L52" s="37">
        <v>3.6174563591022442</v>
      </c>
      <c r="M52" s="37">
        <v>1.420301266779965</v>
      </c>
      <c r="N52" s="37">
        <v>3.7695341385260046</v>
      </c>
      <c r="O52" s="37">
        <v>1.4333924824547686</v>
      </c>
      <c r="P52" s="37">
        <v>3.8572832227953819</v>
      </c>
      <c r="Q52" s="37">
        <v>1.3692015600883722</v>
      </c>
      <c r="R52" s="37">
        <v>3.6985037406483792</v>
      </c>
      <c r="S52" s="37">
        <v>1.4363081313744643</v>
      </c>
      <c r="T52" s="37">
        <v>3.7138686131386862</v>
      </c>
      <c r="U52" s="37">
        <v>1.4426245559418598</v>
      </c>
      <c r="V52" s="37">
        <f t="shared" si="2"/>
        <v>3.6944429570225674</v>
      </c>
      <c r="W52" s="14">
        <f>SUM(W3:W44)</f>
        <v>33</v>
      </c>
      <c r="X52" s="16">
        <f>W52/C52</f>
        <v>6.8322981366459631E-2</v>
      </c>
      <c r="Y52" s="10">
        <f>SUM(Y3:Y44)</f>
        <v>107</v>
      </c>
      <c r="Z52" s="11">
        <f>Y52/C52</f>
        <v>0.22153209109730848</v>
      </c>
      <c r="AA52" s="10">
        <f>SUM(AA4:AA44)</f>
        <v>343</v>
      </c>
      <c r="AB52" s="11">
        <f>AA52/C52</f>
        <v>0.71014492753623193</v>
      </c>
      <c r="AC52" s="42"/>
    </row>
    <row r="53" spans="1:29" x14ac:dyDescent="0.2">
      <c r="D53" s="18"/>
      <c r="G53" s="11"/>
      <c r="I53" s="41"/>
      <c r="K53" s="41"/>
      <c r="M53" s="41"/>
      <c r="O53" s="41"/>
      <c r="Q53" s="41"/>
      <c r="S53" s="41"/>
      <c r="T53" s="41"/>
      <c r="U53" s="41"/>
      <c r="V53" s="41"/>
    </row>
    <row r="54" spans="1:29" x14ac:dyDescent="0.2">
      <c r="J54" s="41"/>
      <c r="L54" s="41"/>
      <c r="N54" s="41"/>
      <c r="P54" s="41"/>
      <c r="R54" s="41"/>
    </row>
    <row r="56" spans="1:29" ht="12.75" x14ac:dyDescent="0.2">
      <c r="C56" s="52"/>
      <c r="D56" s="50"/>
    </row>
    <row r="57" spans="1:29" ht="12.75" x14ac:dyDescent="0.2">
      <c r="C57" s="52"/>
    </row>
    <row r="58" spans="1:29" ht="12.75" x14ac:dyDescent="0.2">
      <c r="C58" s="52"/>
    </row>
    <row r="59" spans="1:29" ht="12.75" x14ac:dyDescent="0.2">
      <c r="C59" s="52"/>
      <c r="D59" s="50"/>
    </row>
    <row r="60" spans="1:29" ht="12.75" x14ac:dyDescent="0.2">
      <c r="C60" s="52"/>
    </row>
    <row r="61" spans="1:29" ht="12.75" x14ac:dyDescent="0.2">
      <c r="C61" s="52"/>
    </row>
    <row r="62" spans="1:29" ht="12.75" x14ac:dyDescent="0.2">
      <c r="C62" s="52"/>
    </row>
    <row r="63" spans="1:29" ht="12.75" x14ac:dyDescent="0.2">
      <c r="C63" s="52"/>
    </row>
    <row r="64" spans="1:29" ht="12.75" x14ac:dyDescent="0.2">
      <c r="C64" s="52"/>
    </row>
    <row r="65" spans="3:4" ht="12.75" x14ac:dyDescent="0.2">
      <c r="C65" s="52"/>
    </row>
    <row r="66" spans="3:4" ht="12.75" x14ac:dyDescent="0.2">
      <c r="C66" s="52"/>
    </row>
    <row r="67" spans="3:4" ht="12.75" x14ac:dyDescent="0.2">
      <c r="C67" s="52"/>
    </row>
    <row r="68" spans="3:4" ht="12.75" x14ac:dyDescent="0.2">
      <c r="C68" s="52"/>
    </row>
    <row r="69" spans="3:4" ht="12.75" x14ac:dyDescent="0.2">
      <c r="C69" s="52"/>
    </row>
    <row r="70" spans="3:4" ht="12.75" x14ac:dyDescent="0.2">
      <c r="C70" s="52"/>
    </row>
    <row r="71" spans="3:4" ht="12.75" x14ac:dyDescent="0.2">
      <c r="C71" s="52"/>
    </row>
    <row r="72" spans="3:4" ht="12.75" x14ac:dyDescent="0.2">
      <c r="C72" s="52"/>
    </row>
    <row r="73" spans="3:4" ht="12.75" x14ac:dyDescent="0.2">
      <c r="C73" s="52"/>
    </row>
    <row r="74" spans="3:4" ht="12.75" x14ac:dyDescent="0.2">
      <c r="C74" s="52"/>
    </row>
    <row r="75" spans="3:4" ht="12.75" x14ac:dyDescent="0.2">
      <c r="C75" s="52"/>
    </row>
    <row r="76" spans="3:4" ht="12.75" x14ac:dyDescent="0.2">
      <c r="C76" s="52"/>
    </row>
    <row r="77" spans="3:4" ht="12.75" x14ac:dyDescent="0.2">
      <c r="C77" s="52"/>
    </row>
    <row r="78" spans="3:4" ht="12.75" x14ac:dyDescent="0.2">
      <c r="C78" s="52"/>
      <c r="D78" s="50"/>
    </row>
  </sheetData>
  <mergeCells count="4">
    <mergeCell ref="W1:AB1"/>
    <mergeCell ref="W2:X2"/>
    <mergeCell ref="Y2:Z2"/>
    <mergeCell ref="AA2:AB2"/>
  </mergeCells>
  <pageMargins left="0.47244094488188981" right="0.27559055118110237" top="0.51181102362204722" bottom="0.43307086614173229" header="0" footer="0"/>
  <pageSetup paperSize="9" scale="54" orientation="landscape" r:id="rId1"/>
  <headerFooter alignWithMargins="0">
    <oddHeader>&amp;C&amp;"Arial,Negrita"&amp;12RESULTADOS FINALES POSTGRADO 2016-2017
ENCUESTA DE ASIGNATURA</oddHeader>
  </headerFooter>
  <ignoredErrors>
    <ignoredError sqref="D52 Z46:Z48 D46:D50 Z52 AB52 Z49" formula="1"/>
    <ignoredError sqref="X52 X45:X50 X3" formula="1" unlockedFormula="1"/>
    <ignoredError sqref="X4:X44" unlockedFormula="1"/>
    <ignoredError sqref="AA5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view="pageLayout" zoomScaleNormal="100" workbookViewId="0">
      <selection activeCell="AU56" sqref="AU56:AV56"/>
    </sheetView>
  </sheetViews>
  <sheetFormatPr baseColWidth="10" defaultRowHeight="12" x14ac:dyDescent="0.2"/>
  <cols>
    <col min="1" max="1" width="31.140625" style="9" customWidth="1"/>
    <col min="2" max="2" width="11.42578125" style="13" customWidth="1"/>
    <col min="3" max="3" width="10.140625" style="13" customWidth="1"/>
    <col min="4" max="4" width="11.42578125" style="13" customWidth="1"/>
    <col min="5" max="5" width="13.28515625" style="13" customWidth="1"/>
    <col min="6" max="11" width="7.85546875" style="9" customWidth="1"/>
    <col min="12" max="13" width="7.140625" style="9" customWidth="1"/>
    <col min="14" max="17" width="7.42578125" style="9" customWidth="1"/>
    <col min="18" max="18" width="11.7109375" style="9" customWidth="1"/>
    <col min="19" max="19" width="5.28515625" style="13" customWidth="1"/>
    <col min="20" max="20" width="8.28515625" style="9" customWidth="1"/>
    <col min="21" max="21" width="4.5703125" style="9" customWidth="1"/>
    <col min="22" max="22" width="8.5703125" style="9" customWidth="1"/>
    <col min="23" max="23" width="5.28515625" style="9" customWidth="1"/>
    <col min="24" max="24" width="9.28515625" style="9" customWidth="1"/>
    <col min="25" max="26" width="11.42578125" style="9"/>
    <col min="27" max="27" width="25.5703125" style="9" customWidth="1"/>
    <col min="28" max="16384" width="11.42578125" style="9"/>
  </cols>
  <sheetData>
    <row r="1" spans="1:27" s="12" customFormat="1" ht="12.75" customHeigh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5" t="s">
        <v>25</v>
      </c>
      <c r="T1" s="85"/>
      <c r="U1" s="85"/>
      <c r="V1" s="85"/>
      <c r="W1" s="85"/>
      <c r="X1" s="85"/>
    </row>
    <row r="2" spans="1:27" s="12" customFormat="1" ht="36" x14ac:dyDescent="0.2">
      <c r="A2" s="29" t="s">
        <v>6</v>
      </c>
      <c r="B2" s="29" t="s">
        <v>7</v>
      </c>
      <c r="C2" s="30" t="s">
        <v>8</v>
      </c>
      <c r="D2" s="31" t="s">
        <v>9</v>
      </c>
      <c r="E2" s="32" t="s">
        <v>56</v>
      </c>
      <c r="F2" s="32" t="s">
        <v>12</v>
      </c>
      <c r="G2" s="32" t="s">
        <v>35</v>
      </c>
      <c r="H2" s="32" t="s">
        <v>13</v>
      </c>
      <c r="I2" s="32" t="s">
        <v>36</v>
      </c>
      <c r="J2" s="32" t="s">
        <v>14</v>
      </c>
      <c r="K2" s="32" t="s">
        <v>37</v>
      </c>
      <c r="L2" s="32" t="s">
        <v>15</v>
      </c>
      <c r="M2" s="32" t="s">
        <v>38</v>
      </c>
      <c r="N2" s="32" t="s">
        <v>16</v>
      </c>
      <c r="O2" s="32" t="s">
        <v>39</v>
      </c>
      <c r="P2" s="32" t="s">
        <v>17</v>
      </c>
      <c r="Q2" s="32" t="s">
        <v>40</v>
      </c>
      <c r="R2" s="33" t="s">
        <v>62</v>
      </c>
      <c r="S2" s="86" t="s">
        <v>18</v>
      </c>
      <c r="T2" s="87"/>
      <c r="U2" s="86" t="s">
        <v>19</v>
      </c>
      <c r="V2" s="87"/>
      <c r="W2" s="86" t="s">
        <v>20</v>
      </c>
      <c r="X2" s="87"/>
    </row>
    <row r="3" spans="1:27" ht="12.75" x14ac:dyDescent="0.2">
      <c r="A3" t="s">
        <v>67</v>
      </c>
      <c r="B3" s="43">
        <v>14</v>
      </c>
      <c r="C3" s="13">
        <v>9</v>
      </c>
      <c r="D3" s="7">
        <f>C3/B3</f>
        <v>0.6428571428571429</v>
      </c>
      <c r="E3" s="8">
        <v>0.98529411764705888</v>
      </c>
      <c r="F3" s="19">
        <v>3.157142857142857</v>
      </c>
      <c r="G3" s="19">
        <v>1.111673425688958</v>
      </c>
      <c r="H3" s="19">
        <v>3.0857142857142859</v>
      </c>
      <c r="I3" s="19">
        <v>1.212768507760714</v>
      </c>
      <c r="J3" s="19">
        <v>2.9710144927536231</v>
      </c>
      <c r="K3" s="19">
        <v>1.3169820054685819</v>
      </c>
      <c r="L3" s="19">
        <v>3.5571428571428569</v>
      </c>
      <c r="M3" s="19">
        <v>1.1994650291307625</v>
      </c>
      <c r="N3" s="19">
        <v>3.1285714285714286</v>
      </c>
      <c r="O3" s="19">
        <v>1.2149005872304952</v>
      </c>
      <c r="P3" s="19">
        <v>3.0857142857142859</v>
      </c>
      <c r="Q3" s="19">
        <v>1.0459425697490519</v>
      </c>
      <c r="R3" s="19">
        <f>AVERAGE(F3,H3,J3,L3,N3,P3)</f>
        <v>3.1642167011732227</v>
      </c>
      <c r="S3" s="13">
        <v>1</v>
      </c>
      <c r="T3" s="15">
        <f>S3/C3</f>
        <v>0.1111111111111111</v>
      </c>
      <c r="U3" s="13">
        <v>5</v>
      </c>
      <c r="V3" s="8">
        <f>U3/C3</f>
        <v>0.55555555555555558</v>
      </c>
      <c r="W3" s="13">
        <v>3</v>
      </c>
      <c r="X3" s="8">
        <f>W3/C3</f>
        <v>0.33333333333333331</v>
      </c>
      <c r="Z3" s="49"/>
      <c r="AA3" s="49"/>
    </row>
    <row r="4" spans="1:27" ht="12.75" x14ac:dyDescent="0.2">
      <c r="A4" t="s">
        <v>68</v>
      </c>
      <c r="B4" s="43">
        <v>5</v>
      </c>
      <c r="C4" s="13">
        <v>5</v>
      </c>
      <c r="D4" s="7">
        <f t="shared" ref="D4:D42" si="0">C4/B4</f>
        <v>1</v>
      </c>
      <c r="E4" s="8">
        <v>0.93548387096774188</v>
      </c>
      <c r="F4" s="19">
        <v>3.5862068965517242</v>
      </c>
      <c r="G4" s="19">
        <v>1.5927792730971488</v>
      </c>
      <c r="H4" s="19">
        <v>4.5172413793103452</v>
      </c>
      <c r="I4" s="19">
        <v>0.7847060257179318</v>
      </c>
      <c r="J4" s="19">
        <v>4.2758620689655169</v>
      </c>
      <c r="K4" s="19">
        <v>0.99629856842134523</v>
      </c>
      <c r="L4" s="19">
        <v>4.8275862068965516</v>
      </c>
      <c r="M4" s="19">
        <v>0.38442587221924623</v>
      </c>
      <c r="N4" s="19">
        <v>4.1379310344827589</v>
      </c>
      <c r="O4" s="19">
        <v>1.2456821978060995</v>
      </c>
      <c r="P4" s="19">
        <v>4</v>
      </c>
      <c r="Q4" s="19">
        <v>1.3887301496588271</v>
      </c>
      <c r="R4" s="19">
        <f t="shared" ref="R4:R42" si="1">AVERAGE(F4,H4,J4,L4,N4,P4)</f>
        <v>4.2241379310344831</v>
      </c>
      <c r="S4" s="13">
        <v>0</v>
      </c>
      <c r="T4" s="15">
        <f t="shared" ref="T4:T42" si="2">S4/C4</f>
        <v>0</v>
      </c>
      <c r="U4" s="13">
        <v>0</v>
      </c>
      <c r="V4" s="8">
        <f t="shared" ref="V4:V42" si="3">U4/C4</f>
        <v>0</v>
      </c>
      <c r="W4" s="13">
        <v>5</v>
      </c>
      <c r="X4" s="8">
        <f t="shared" ref="X4:X42" si="4">W4/C4</f>
        <v>1</v>
      </c>
      <c r="Z4" s="49"/>
      <c r="AA4" s="49"/>
    </row>
    <row r="5" spans="1:27" ht="12.75" x14ac:dyDescent="0.2">
      <c r="A5" t="s">
        <v>69</v>
      </c>
      <c r="B5" s="43">
        <v>2</v>
      </c>
      <c r="C5" s="13">
        <v>2</v>
      </c>
      <c r="D5" s="7">
        <f t="shared" si="0"/>
        <v>1</v>
      </c>
      <c r="E5" s="8">
        <v>1</v>
      </c>
      <c r="F5" s="19">
        <v>2.6</v>
      </c>
      <c r="G5" s="19">
        <v>1.4298407059684815</v>
      </c>
      <c r="H5" s="19">
        <v>2.8</v>
      </c>
      <c r="I5" s="19">
        <v>1.3165611772087664</v>
      </c>
      <c r="J5" s="19">
        <v>3.2</v>
      </c>
      <c r="K5" s="19">
        <v>1.3984117975602017</v>
      </c>
      <c r="L5" s="19">
        <v>3</v>
      </c>
      <c r="M5" s="19">
        <v>1.7638342073763937</v>
      </c>
      <c r="N5" s="19">
        <v>2.9</v>
      </c>
      <c r="O5" s="19">
        <v>1.3703203194062981</v>
      </c>
      <c r="P5" s="19">
        <v>2.7</v>
      </c>
      <c r="Q5" s="19">
        <v>1.7669811040931427</v>
      </c>
      <c r="R5" s="19">
        <f t="shared" si="1"/>
        <v>2.8666666666666671</v>
      </c>
      <c r="S5" s="13">
        <v>1</v>
      </c>
      <c r="T5" s="15">
        <f t="shared" si="2"/>
        <v>0.5</v>
      </c>
      <c r="U5" s="13">
        <v>1</v>
      </c>
      <c r="V5" s="8">
        <f t="shared" si="3"/>
        <v>0.5</v>
      </c>
      <c r="W5" s="13">
        <v>0</v>
      </c>
      <c r="X5" s="8">
        <f t="shared" si="4"/>
        <v>0</v>
      </c>
      <c r="Z5" s="49"/>
    </row>
    <row r="6" spans="1:27" ht="12.75" x14ac:dyDescent="0.2">
      <c r="A6" t="s">
        <v>70</v>
      </c>
      <c r="B6" s="43">
        <v>9</v>
      </c>
      <c r="C6" s="13">
        <v>4</v>
      </c>
      <c r="D6" s="7">
        <f t="shared" si="0"/>
        <v>0.44444444444444442</v>
      </c>
      <c r="F6" s="19">
        <v>4.7142857142857144</v>
      </c>
      <c r="G6" s="19">
        <v>0.58901508937395153</v>
      </c>
      <c r="H6" s="19">
        <v>4.7142857142857144</v>
      </c>
      <c r="I6" s="19">
        <v>0.58901508937395153</v>
      </c>
      <c r="J6" s="19">
        <v>4.9285714285714288</v>
      </c>
      <c r="K6" s="19">
        <v>0.25753937681885636</v>
      </c>
      <c r="L6" s="19">
        <v>5</v>
      </c>
      <c r="M6" s="19">
        <v>0</v>
      </c>
      <c r="N6" s="19">
        <v>4.7142857142857144</v>
      </c>
      <c r="O6" s="19">
        <v>0.6998542122237652</v>
      </c>
      <c r="P6" s="19">
        <v>4.8571428571428568</v>
      </c>
      <c r="Q6" s="19">
        <v>0.3499271061118826</v>
      </c>
      <c r="R6" s="19">
        <v>4.82</v>
      </c>
      <c r="S6" s="13">
        <v>0</v>
      </c>
      <c r="T6" s="15">
        <f t="shared" si="2"/>
        <v>0</v>
      </c>
      <c r="U6" s="13">
        <v>0</v>
      </c>
      <c r="V6" s="8">
        <f t="shared" si="3"/>
        <v>0</v>
      </c>
      <c r="W6" s="13">
        <v>4</v>
      </c>
      <c r="X6" s="8">
        <f t="shared" si="4"/>
        <v>1</v>
      </c>
      <c r="Z6" s="49"/>
    </row>
    <row r="7" spans="1:27" ht="12.75" x14ac:dyDescent="0.2">
      <c r="A7" t="s">
        <v>71</v>
      </c>
      <c r="B7" s="43">
        <v>68</v>
      </c>
      <c r="C7" s="13">
        <v>62</v>
      </c>
      <c r="D7" s="7">
        <f t="shared" si="0"/>
        <v>0.91176470588235292</v>
      </c>
      <c r="E7" s="8">
        <v>0.92199170124481333</v>
      </c>
      <c r="F7" s="19">
        <v>3.276707530647986</v>
      </c>
      <c r="G7" s="19">
        <v>1.5114405721880444</v>
      </c>
      <c r="H7" s="19">
        <v>3.1855566700100302</v>
      </c>
      <c r="I7" s="19">
        <v>1.5621887693401053</v>
      </c>
      <c r="J7" s="19">
        <v>3.4075091575091574</v>
      </c>
      <c r="K7" s="19">
        <v>1.5112345627579071</v>
      </c>
      <c r="L7" s="19">
        <v>3.8336252189141855</v>
      </c>
      <c r="M7" s="19">
        <v>1.3483488105758565</v>
      </c>
      <c r="N7" s="19">
        <v>3.1687170474516697</v>
      </c>
      <c r="O7" s="19">
        <v>1.593082652204205</v>
      </c>
      <c r="P7" s="19">
        <v>3.2730465320456541</v>
      </c>
      <c r="Q7" s="19">
        <v>1.5323352867597335</v>
      </c>
      <c r="R7" s="19">
        <f t="shared" si="1"/>
        <v>3.3575270260964469</v>
      </c>
      <c r="S7" s="13">
        <v>14</v>
      </c>
      <c r="T7" s="15">
        <f t="shared" si="2"/>
        <v>0.22580645161290322</v>
      </c>
      <c r="U7" s="13">
        <v>17</v>
      </c>
      <c r="V7" s="8">
        <f t="shared" si="3"/>
        <v>0.27419354838709675</v>
      </c>
      <c r="W7" s="13">
        <v>31</v>
      </c>
      <c r="X7" s="8">
        <f t="shared" si="4"/>
        <v>0.5</v>
      </c>
      <c r="Z7" s="49"/>
      <c r="AA7" s="49"/>
    </row>
    <row r="8" spans="1:27" ht="12.75" x14ac:dyDescent="0.2">
      <c r="A8" t="s">
        <v>72</v>
      </c>
      <c r="B8" s="43">
        <v>22</v>
      </c>
      <c r="C8" s="13">
        <v>21</v>
      </c>
      <c r="D8" s="7">
        <f t="shared" si="0"/>
        <v>0.95454545454545459</v>
      </c>
      <c r="E8" s="8">
        <v>0.97701149425287359</v>
      </c>
      <c r="F8" s="19">
        <v>3.8160919540229883</v>
      </c>
      <c r="G8" s="19">
        <v>1.3769593703974015</v>
      </c>
      <c r="H8" s="19">
        <v>3.75</v>
      </c>
      <c r="I8" s="19">
        <v>1.479912445069107</v>
      </c>
      <c r="J8" s="19">
        <v>4.0574712643678161</v>
      </c>
      <c r="K8" s="19">
        <v>1.4253218472859766</v>
      </c>
      <c r="L8" s="19">
        <v>4.5697674418604652</v>
      </c>
      <c r="M8" s="19">
        <v>0.90151111930004246</v>
      </c>
      <c r="N8" s="19">
        <v>3.5402298850574714</v>
      </c>
      <c r="O8" s="19">
        <v>1.7374439773544745</v>
      </c>
      <c r="P8" s="19">
        <v>3.8735632183908044</v>
      </c>
      <c r="Q8" s="19">
        <v>1.4531809351416942</v>
      </c>
      <c r="R8" s="19">
        <f t="shared" si="1"/>
        <v>3.9345206272832574</v>
      </c>
      <c r="S8" s="13">
        <v>2</v>
      </c>
      <c r="T8" s="15">
        <f t="shared" si="2"/>
        <v>9.5238095238095233E-2</v>
      </c>
      <c r="U8" s="13">
        <v>4</v>
      </c>
      <c r="V8" s="8">
        <f t="shared" si="3"/>
        <v>0.19047619047619047</v>
      </c>
      <c r="W8" s="13">
        <v>15</v>
      </c>
      <c r="X8" s="8">
        <f t="shared" si="4"/>
        <v>0.7142857142857143</v>
      </c>
      <c r="Z8" s="49"/>
      <c r="AA8" s="49"/>
    </row>
    <row r="9" spans="1:27" ht="12.75" x14ac:dyDescent="0.2">
      <c r="A9" t="s">
        <v>73</v>
      </c>
      <c r="B9" s="43">
        <v>28</v>
      </c>
      <c r="C9" s="13">
        <v>27</v>
      </c>
      <c r="D9" s="7">
        <f t="shared" si="0"/>
        <v>0.9642857142857143</v>
      </c>
      <c r="E9" s="8">
        <v>1</v>
      </c>
      <c r="F9" s="19">
        <v>4.1391752577319592</v>
      </c>
      <c r="G9" s="19">
        <v>1.1364025322215581</v>
      </c>
      <c r="H9" s="19">
        <v>4.317204301075269</v>
      </c>
      <c r="I9" s="19">
        <v>1.0912054981150603</v>
      </c>
      <c r="J9" s="19">
        <v>4.2227979274611398</v>
      </c>
      <c r="K9" s="19">
        <v>1.2362150086031483</v>
      </c>
      <c r="L9" s="19">
        <v>4.2113402061855671</v>
      </c>
      <c r="M9" s="19">
        <v>1.3201017615555755</v>
      </c>
      <c r="N9" s="19">
        <v>4.2268041237113403</v>
      </c>
      <c r="O9" s="19">
        <v>1.1244356524778181</v>
      </c>
      <c r="P9" s="19">
        <v>4.1030927835051543</v>
      </c>
      <c r="Q9" s="19">
        <v>1.3074876916764751</v>
      </c>
      <c r="R9" s="19">
        <f t="shared" si="1"/>
        <v>4.2034024332784048</v>
      </c>
      <c r="S9" s="13">
        <v>1</v>
      </c>
      <c r="T9" s="15">
        <f t="shared" si="2"/>
        <v>3.7037037037037035E-2</v>
      </c>
      <c r="U9" s="13">
        <v>2</v>
      </c>
      <c r="V9" s="8">
        <f t="shared" si="3"/>
        <v>7.407407407407407E-2</v>
      </c>
      <c r="W9" s="13">
        <v>24</v>
      </c>
      <c r="X9" s="8">
        <f t="shared" si="4"/>
        <v>0.88888888888888884</v>
      </c>
      <c r="Z9" s="49"/>
      <c r="AA9" s="49"/>
    </row>
    <row r="10" spans="1:27" ht="12.75" x14ac:dyDescent="0.2">
      <c r="A10" t="s">
        <v>74</v>
      </c>
      <c r="B10" s="43">
        <v>2</v>
      </c>
      <c r="C10" s="13">
        <v>1</v>
      </c>
      <c r="D10" s="7">
        <f t="shared" si="0"/>
        <v>0.5</v>
      </c>
      <c r="E10" s="8">
        <v>0.33333333333333331</v>
      </c>
      <c r="F10" s="19">
        <v>4.75</v>
      </c>
      <c r="G10" s="19">
        <v>0.5</v>
      </c>
      <c r="H10" s="19">
        <v>3</v>
      </c>
      <c r="I10" s="19">
        <v>1</v>
      </c>
      <c r="J10" s="19">
        <v>3</v>
      </c>
      <c r="K10" s="19">
        <v>2.4494897427831779</v>
      </c>
      <c r="L10" s="19">
        <v>3</v>
      </c>
      <c r="M10" s="19">
        <v>2.4494897427831779</v>
      </c>
      <c r="N10" s="19">
        <v>2.25</v>
      </c>
      <c r="O10" s="19">
        <v>1.707825127659933</v>
      </c>
      <c r="P10" s="19">
        <v>3.5</v>
      </c>
      <c r="Q10" s="19">
        <v>1.2909944487358056</v>
      </c>
      <c r="R10" s="19">
        <f t="shared" si="1"/>
        <v>3.25</v>
      </c>
      <c r="S10" s="13">
        <v>0</v>
      </c>
      <c r="T10" s="15">
        <f t="shared" si="2"/>
        <v>0</v>
      </c>
      <c r="U10" s="13">
        <v>1</v>
      </c>
      <c r="V10" s="8">
        <f t="shared" si="3"/>
        <v>1</v>
      </c>
      <c r="W10" s="13">
        <v>0</v>
      </c>
      <c r="X10" s="8">
        <f t="shared" si="4"/>
        <v>0</v>
      </c>
      <c r="Z10" s="49"/>
    </row>
    <row r="11" spans="1:27" ht="12.75" x14ac:dyDescent="0.2">
      <c r="A11" t="s">
        <v>75</v>
      </c>
      <c r="B11" s="43">
        <v>22</v>
      </c>
      <c r="C11" s="13">
        <v>21</v>
      </c>
      <c r="D11" s="7">
        <f t="shared" si="0"/>
        <v>0.95454545454545459</v>
      </c>
      <c r="E11" s="8">
        <v>0.98717948717948723</v>
      </c>
      <c r="F11" s="19">
        <v>4.5064935064935066</v>
      </c>
      <c r="G11" s="19">
        <v>0.80497428241653612</v>
      </c>
      <c r="H11" s="19">
        <v>4.5866666666666669</v>
      </c>
      <c r="I11" s="19">
        <v>0.71835648256004259</v>
      </c>
      <c r="J11" s="19">
        <v>4.5714285714285712</v>
      </c>
      <c r="K11" s="19">
        <v>0.84959079048574671</v>
      </c>
      <c r="L11" s="19">
        <v>4.7532467532467528</v>
      </c>
      <c r="M11" s="19">
        <v>0.78061790902504702</v>
      </c>
      <c r="N11" s="19">
        <v>4.4545454545454541</v>
      </c>
      <c r="O11" s="19">
        <v>1.0071514617899557</v>
      </c>
      <c r="P11" s="19">
        <v>4.4666666666666668</v>
      </c>
      <c r="Q11" s="19">
        <v>0.89038912436798878</v>
      </c>
      <c r="R11" s="19">
        <f t="shared" si="1"/>
        <v>4.5565079365079368</v>
      </c>
      <c r="S11" s="13">
        <v>0</v>
      </c>
      <c r="T11" s="15">
        <f t="shared" si="2"/>
        <v>0</v>
      </c>
      <c r="U11" s="13">
        <v>1</v>
      </c>
      <c r="V11" s="8">
        <f t="shared" si="3"/>
        <v>4.7619047619047616E-2</v>
      </c>
      <c r="W11" s="13">
        <v>20</v>
      </c>
      <c r="X11" s="8">
        <f t="shared" si="4"/>
        <v>0.95238095238095233</v>
      </c>
      <c r="Z11" s="49"/>
      <c r="AA11" s="49"/>
    </row>
    <row r="12" spans="1:27" ht="12.75" x14ac:dyDescent="0.2">
      <c r="A12" t="s">
        <v>76</v>
      </c>
      <c r="B12" s="43">
        <v>53</v>
      </c>
      <c r="C12" s="13">
        <v>42</v>
      </c>
      <c r="D12" s="7">
        <f t="shared" si="0"/>
        <v>0.79245283018867929</v>
      </c>
      <c r="E12" s="8">
        <v>0.99630996309963105</v>
      </c>
      <c r="F12" s="19">
        <v>3.6339950372208438</v>
      </c>
      <c r="G12" s="19">
        <v>1.2954907633741597</v>
      </c>
      <c r="H12" s="19">
        <v>3.672384219554031</v>
      </c>
      <c r="I12" s="19">
        <v>1.2952632352866571</v>
      </c>
      <c r="J12" s="19">
        <v>3.9143968871595329</v>
      </c>
      <c r="K12" s="19">
        <v>1.1612522319341807</v>
      </c>
      <c r="L12" s="19">
        <v>4.368944099378882</v>
      </c>
      <c r="M12" s="19">
        <v>0.93934427383238028</v>
      </c>
      <c r="N12" s="19">
        <v>3.222772277227723</v>
      </c>
      <c r="O12" s="19">
        <v>1.5883330011529184</v>
      </c>
      <c r="P12" s="19">
        <v>3.6641604010025062</v>
      </c>
      <c r="Q12" s="19">
        <v>1.3534634170956192</v>
      </c>
      <c r="R12" s="19">
        <f t="shared" si="1"/>
        <v>3.7461088202572532</v>
      </c>
      <c r="S12" s="13">
        <v>1</v>
      </c>
      <c r="T12" s="15">
        <f t="shared" si="2"/>
        <v>2.3809523809523808E-2</v>
      </c>
      <c r="U12" s="13">
        <v>10</v>
      </c>
      <c r="V12" s="8">
        <f t="shared" si="3"/>
        <v>0.23809523809523808</v>
      </c>
      <c r="W12" s="13">
        <v>31</v>
      </c>
      <c r="X12" s="8">
        <f t="shared" si="4"/>
        <v>0.73809523809523814</v>
      </c>
      <c r="Z12" s="49"/>
      <c r="AA12" s="49"/>
    </row>
    <row r="13" spans="1:27" ht="12.75" x14ac:dyDescent="0.2">
      <c r="A13" t="s">
        <v>77</v>
      </c>
      <c r="B13" s="43">
        <v>10</v>
      </c>
      <c r="C13" s="13">
        <v>0</v>
      </c>
      <c r="D13" s="7">
        <f t="shared" si="0"/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T13" s="15"/>
      <c r="U13" s="13"/>
      <c r="V13" s="8"/>
      <c r="W13" s="13"/>
      <c r="X13" s="8"/>
      <c r="Z13" s="49"/>
    </row>
    <row r="14" spans="1:27" ht="12.75" x14ac:dyDescent="0.2">
      <c r="A14" t="s">
        <v>79</v>
      </c>
      <c r="B14" s="43">
        <v>6</v>
      </c>
      <c r="C14" s="13">
        <v>6</v>
      </c>
      <c r="D14" s="7">
        <f t="shared" si="0"/>
        <v>1</v>
      </c>
      <c r="E14" s="8">
        <v>0.91860465116279066</v>
      </c>
      <c r="F14" s="19">
        <v>4.168674698795181</v>
      </c>
      <c r="G14" s="19">
        <v>1.2378115730795234</v>
      </c>
      <c r="H14" s="19">
        <v>4.2209302325581399</v>
      </c>
      <c r="I14" s="19">
        <v>1.0105463029319124</v>
      </c>
      <c r="J14" s="19">
        <v>4.1904761904761907</v>
      </c>
      <c r="K14" s="19">
        <v>0.97531200415578445</v>
      </c>
      <c r="L14" s="19">
        <v>4.6867469879518069</v>
      </c>
      <c r="M14" s="19">
        <v>0.53936979584293132</v>
      </c>
      <c r="N14" s="19">
        <v>4.4556962025316453</v>
      </c>
      <c r="O14" s="19">
        <v>1.0836484948404674</v>
      </c>
      <c r="P14" s="19">
        <v>4.3170731707317076</v>
      </c>
      <c r="Q14" s="19">
        <v>0.92800128752156064</v>
      </c>
      <c r="R14" s="19">
        <f t="shared" si="1"/>
        <v>4.3399329138407783</v>
      </c>
      <c r="S14" s="13">
        <v>0</v>
      </c>
      <c r="T14" s="15">
        <f t="shared" si="2"/>
        <v>0</v>
      </c>
      <c r="U14" s="13">
        <v>1</v>
      </c>
      <c r="V14" s="8">
        <f t="shared" si="3"/>
        <v>0.16666666666666666</v>
      </c>
      <c r="W14" s="13">
        <v>5</v>
      </c>
      <c r="X14" s="8">
        <f t="shared" si="4"/>
        <v>0.83333333333333337</v>
      </c>
      <c r="Z14" s="49"/>
      <c r="AA14" s="49"/>
    </row>
    <row r="15" spans="1:27" ht="12.75" x14ac:dyDescent="0.2">
      <c r="A15" t="s">
        <v>80</v>
      </c>
      <c r="B15" s="43">
        <v>16</v>
      </c>
      <c r="C15" s="13">
        <v>15</v>
      </c>
      <c r="D15" s="7">
        <f t="shared" si="0"/>
        <v>0.9375</v>
      </c>
      <c r="E15" s="8">
        <v>1</v>
      </c>
      <c r="F15" s="19">
        <v>4.05</v>
      </c>
      <c r="G15" s="19">
        <v>1.1992229122312246</v>
      </c>
      <c r="H15" s="19">
        <v>4.2881355932203391</v>
      </c>
      <c r="I15" s="19">
        <v>1.0179568356411395</v>
      </c>
      <c r="J15" s="19">
        <v>4.5333333333333332</v>
      </c>
      <c r="K15" s="19">
        <v>0.87268661093427791</v>
      </c>
      <c r="L15" s="19">
        <v>4.666666666666667</v>
      </c>
      <c r="M15" s="19">
        <v>0.83699759363537674</v>
      </c>
      <c r="N15" s="19">
        <v>4.4666666666666668</v>
      </c>
      <c r="O15" s="19">
        <v>1.0490781533095679</v>
      </c>
      <c r="P15" s="19">
        <v>4.3</v>
      </c>
      <c r="Q15" s="19">
        <v>1.1092828649971429</v>
      </c>
      <c r="R15" s="19">
        <f t="shared" si="1"/>
        <v>4.3841337099811684</v>
      </c>
      <c r="S15" s="13">
        <v>0</v>
      </c>
      <c r="T15" s="15">
        <f t="shared" si="2"/>
        <v>0</v>
      </c>
      <c r="U15" s="13">
        <v>2</v>
      </c>
      <c r="V15" s="8">
        <f t="shared" si="3"/>
        <v>0.13333333333333333</v>
      </c>
      <c r="W15" s="13">
        <v>13</v>
      </c>
      <c r="X15" s="8">
        <f t="shared" si="4"/>
        <v>0.8666666666666667</v>
      </c>
      <c r="Z15" s="49"/>
      <c r="AA15" s="49"/>
    </row>
    <row r="16" spans="1:27" ht="12.75" x14ac:dyDescent="0.2">
      <c r="A16" t="s">
        <v>81</v>
      </c>
      <c r="B16" s="43">
        <v>20</v>
      </c>
      <c r="C16" s="13">
        <v>20</v>
      </c>
      <c r="D16" s="7">
        <f t="shared" si="0"/>
        <v>1</v>
      </c>
      <c r="E16" s="8">
        <v>0.98455598455598459</v>
      </c>
      <c r="F16" s="19">
        <v>3.3622047244094486</v>
      </c>
      <c r="G16" s="19">
        <v>1.676007354868835</v>
      </c>
      <c r="H16" s="19">
        <v>3.4847161572052401</v>
      </c>
      <c r="I16" s="19">
        <v>1.5827974714872939</v>
      </c>
      <c r="J16" s="19">
        <v>3.668032786885246</v>
      </c>
      <c r="K16" s="19">
        <v>1.5845325617511978</v>
      </c>
      <c r="L16" s="19">
        <v>4.0677290836653386</v>
      </c>
      <c r="M16" s="19">
        <v>1.3354379140606865</v>
      </c>
      <c r="N16" s="19">
        <v>3.2924901185770752</v>
      </c>
      <c r="O16" s="19">
        <v>1.7529518542375846</v>
      </c>
      <c r="P16" s="19">
        <v>3.4404761904761907</v>
      </c>
      <c r="Q16" s="19">
        <v>1.6653333691806407</v>
      </c>
      <c r="R16" s="19">
        <f t="shared" si="1"/>
        <v>3.5526081768697559</v>
      </c>
      <c r="S16" s="13">
        <v>2</v>
      </c>
      <c r="T16" s="15">
        <f t="shared" si="2"/>
        <v>0.1</v>
      </c>
      <c r="U16" s="13">
        <v>5</v>
      </c>
      <c r="V16" s="8">
        <f t="shared" si="3"/>
        <v>0.25</v>
      </c>
      <c r="W16" s="13">
        <v>13</v>
      </c>
      <c r="X16" s="8">
        <f t="shared" si="4"/>
        <v>0.65</v>
      </c>
      <c r="Z16" s="49"/>
      <c r="AA16" s="49"/>
    </row>
    <row r="17" spans="1:27" ht="12.75" x14ac:dyDescent="0.2">
      <c r="A17" t="s">
        <v>82</v>
      </c>
      <c r="B17" s="43">
        <v>26</v>
      </c>
      <c r="C17" s="13">
        <v>23</v>
      </c>
      <c r="D17" s="7">
        <f t="shared" si="0"/>
        <v>0.88461538461538458</v>
      </c>
      <c r="E17" s="8">
        <v>1</v>
      </c>
      <c r="F17" s="19">
        <v>4.3146067415730336</v>
      </c>
      <c r="G17" s="19">
        <v>0.99539286006236061</v>
      </c>
      <c r="H17" s="19">
        <v>4.3205128205128203</v>
      </c>
      <c r="I17" s="19">
        <v>0.97359408784433743</v>
      </c>
      <c r="J17" s="19">
        <v>4.4494382022471912</v>
      </c>
      <c r="K17" s="19">
        <v>1.044588174126055</v>
      </c>
      <c r="L17" s="19">
        <v>4.7640449438202248</v>
      </c>
      <c r="M17" s="19">
        <v>0.58431140339626886</v>
      </c>
      <c r="N17" s="19">
        <v>4.2921348314606744</v>
      </c>
      <c r="O17" s="19">
        <v>0.94390686162993498</v>
      </c>
      <c r="P17" s="19">
        <v>4.3370786516853936</v>
      </c>
      <c r="Q17" s="19">
        <v>1.0329109376452799</v>
      </c>
      <c r="R17" s="19">
        <f t="shared" si="1"/>
        <v>4.4129693652165569</v>
      </c>
      <c r="S17" s="13">
        <v>0</v>
      </c>
      <c r="T17" s="15">
        <f t="shared" si="2"/>
        <v>0</v>
      </c>
      <c r="U17" s="13">
        <v>2</v>
      </c>
      <c r="V17" s="8">
        <f t="shared" si="3"/>
        <v>8.6956521739130432E-2</v>
      </c>
      <c r="W17" s="13">
        <v>21</v>
      </c>
      <c r="X17" s="8">
        <f t="shared" si="4"/>
        <v>0.91304347826086951</v>
      </c>
      <c r="Z17" s="49"/>
      <c r="AA17" s="49"/>
    </row>
    <row r="18" spans="1:27" ht="12.75" x14ac:dyDescent="0.2">
      <c r="A18" t="s">
        <v>83</v>
      </c>
      <c r="B18" s="43">
        <v>14</v>
      </c>
      <c r="C18" s="13">
        <v>10</v>
      </c>
      <c r="D18" s="7">
        <f t="shared" si="0"/>
        <v>0.7142857142857143</v>
      </c>
      <c r="E18" s="8">
        <v>1</v>
      </c>
      <c r="F18" s="19">
        <v>3.7142857142857144</v>
      </c>
      <c r="G18" s="19">
        <v>1.7817416127494961</v>
      </c>
      <c r="H18" s="19">
        <v>4.0740740740740744</v>
      </c>
      <c r="I18" s="19">
        <v>1.591465844045524</v>
      </c>
      <c r="J18" s="19">
        <v>3.9285714285714284</v>
      </c>
      <c r="K18" s="19">
        <v>1.8038758976072198</v>
      </c>
      <c r="L18" s="19">
        <v>4.2142857142857144</v>
      </c>
      <c r="M18" s="19">
        <v>1.5481684006675105</v>
      </c>
      <c r="N18" s="19">
        <v>3.925925925925926</v>
      </c>
      <c r="O18" s="19">
        <v>1.708033640587596</v>
      </c>
      <c r="P18" s="19">
        <v>3.9285714285714284</v>
      </c>
      <c r="Q18" s="19">
        <v>1.8038758976072198</v>
      </c>
      <c r="R18" s="19">
        <f t="shared" si="1"/>
        <v>3.964285714285714</v>
      </c>
      <c r="S18" s="13">
        <v>2</v>
      </c>
      <c r="T18" s="15">
        <f t="shared" si="2"/>
        <v>0.2</v>
      </c>
      <c r="U18" s="13">
        <v>0</v>
      </c>
      <c r="V18" s="8">
        <f t="shared" si="3"/>
        <v>0</v>
      </c>
      <c r="W18" s="13">
        <v>8</v>
      </c>
      <c r="X18" s="8">
        <f t="shared" si="4"/>
        <v>0.8</v>
      </c>
      <c r="Z18" s="49"/>
      <c r="AA18" s="49"/>
    </row>
    <row r="19" spans="1:27" ht="12.75" x14ac:dyDescent="0.2">
      <c r="A19" t="s">
        <v>84</v>
      </c>
      <c r="B19" s="43">
        <v>9</v>
      </c>
      <c r="C19" s="13">
        <v>9</v>
      </c>
      <c r="D19" s="7">
        <f t="shared" si="0"/>
        <v>1</v>
      </c>
      <c r="E19" s="8">
        <v>1</v>
      </c>
      <c r="F19" s="19">
        <v>3.8620689655172415</v>
      </c>
      <c r="G19" s="19">
        <v>1.9034580923570672</v>
      </c>
      <c r="H19" s="19">
        <v>4.0357142857142856</v>
      </c>
      <c r="I19" s="19">
        <v>1.9337574794730568</v>
      </c>
      <c r="J19" s="19">
        <v>3.9642857142857144</v>
      </c>
      <c r="K19" s="19">
        <v>1.8555650603311362</v>
      </c>
      <c r="L19" s="19">
        <v>4.5714285714285712</v>
      </c>
      <c r="M19" s="19">
        <v>1.3173646934124721</v>
      </c>
      <c r="N19" s="19">
        <v>3.8214285714285716</v>
      </c>
      <c r="O19" s="19">
        <v>1.9255316039140871</v>
      </c>
      <c r="P19" s="19">
        <v>4</v>
      </c>
      <c r="Q19" s="19">
        <v>1.9245008972987525</v>
      </c>
      <c r="R19" s="19">
        <f t="shared" si="1"/>
        <v>4.0424876847290649</v>
      </c>
      <c r="S19" s="13">
        <v>2</v>
      </c>
      <c r="T19" s="15">
        <f t="shared" si="2"/>
        <v>0.22222222222222221</v>
      </c>
      <c r="U19" s="13">
        <v>0</v>
      </c>
      <c r="V19" s="8">
        <f t="shared" si="3"/>
        <v>0</v>
      </c>
      <c r="W19" s="13">
        <v>7</v>
      </c>
      <c r="X19" s="8">
        <f t="shared" si="4"/>
        <v>0.77777777777777779</v>
      </c>
      <c r="Z19" s="49"/>
      <c r="AA19" s="49"/>
    </row>
    <row r="20" spans="1:27" ht="12.75" x14ac:dyDescent="0.2">
      <c r="A20" t="s">
        <v>85</v>
      </c>
      <c r="B20" s="43">
        <v>16</v>
      </c>
      <c r="C20" s="13">
        <v>6</v>
      </c>
      <c r="D20" s="7">
        <f t="shared" si="0"/>
        <v>0.375</v>
      </c>
      <c r="E20" s="8">
        <v>1</v>
      </c>
      <c r="F20" s="19">
        <v>4.3181818181818183</v>
      </c>
      <c r="G20" s="19">
        <v>0.99457402398086392</v>
      </c>
      <c r="H20" s="19">
        <v>4.3181818181818183</v>
      </c>
      <c r="I20" s="19">
        <v>0.64633498880140838</v>
      </c>
      <c r="J20" s="19">
        <v>4.5</v>
      </c>
      <c r="K20" s="19">
        <v>0.74001286990095494</v>
      </c>
      <c r="L20" s="19">
        <v>4.8181818181818183</v>
      </c>
      <c r="M20" s="19">
        <v>0.39477101697586015</v>
      </c>
      <c r="N20" s="19">
        <v>4.2272727272727275</v>
      </c>
      <c r="O20" s="19">
        <v>1.2698638165386527</v>
      </c>
      <c r="P20" s="19">
        <v>4.2727272727272725</v>
      </c>
      <c r="Q20" s="19">
        <v>1.0771133460194247</v>
      </c>
      <c r="R20" s="19">
        <f t="shared" si="1"/>
        <v>4.4090909090909092</v>
      </c>
      <c r="S20" s="13">
        <v>0</v>
      </c>
      <c r="T20" s="15">
        <f t="shared" si="2"/>
        <v>0</v>
      </c>
      <c r="U20" s="13">
        <v>0</v>
      </c>
      <c r="V20" s="8">
        <f t="shared" si="3"/>
        <v>0</v>
      </c>
      <c r="W20" s="13">
        <v>6</v>
      </c>
      <c r="X20" s="8">
        <f t="shared" si="4"/>
        <v>1</v>
      </c>
      <c r="Z20" s="49"/>
      <c r="AA20" s="49"/>
    </row>
    <row r="21" spans="1:27" ht="12.75" x14ac:dyDescent="0.2">
      <c r="A21" t="s">
        <v>86</v>
      </c>
      <c r="B21" s="43">
        <v>8</v>
      </c>
      <c r="C21" s="13">
        <v>3</v>
      </c>
      <c r="D21" s="7">
        <f t="shared" si="0"/>
        <v>0.375</v>
      </c>
      <c r="E21" s="8">
        <v>1</v>
      </c>
      <c r="F21" s="19">
        <v>4.5999999999999996</v>
      </c>
      <c r="G21" s="19">
        <v>0.69920589878010153</v>
      </c>
      <c r="H21" s="19">
        <v>4.7</v>
      </c>
      <c r="I21" s="19">
        <v>0.48304589153964728</v>
      </c>
      <c r="J21" s="19">
        <v>4.7</v>
      </c>
      <c r="K21" s="19">
        <v>0.6749485577105524</v>
      </c>
      <c r="L21" s="19">
        <v>4.5</v>
      </c>
      <c r="M21" s="19">
        <v>0.84983658559879749</v>
      </c>
      <c r="N21" s="19">
        <v>4.7</v>
      </c>
      <c r="O21" s="19">
        <v>0.48304589153964728</v>
      </c>
      <c r="P21" s="19">
        <v>4.7</v>
      </c>
      <c r="Q21" s="19">
        <v>0.6749485577105524</v>
      </c>
      <c r="R21" s="19">
        <f t="shared" si="1"/>
        <v>4.6499999999999995</v>
      </c>
      <c r="S21" s="13">
        <v>0</v>
      </c>
      <c r="T21" s="15">
        <f t="shared" si="2"/>
        <v>0</v>
      </c>
      <c r="U21" s="13">
        <v>0</v>
      </c>
      <c r="V21" s="8">
        <f t="shared" si="3"/>
        <v>0</v>
      </c>
      <c r="W21" s="13">
        <v>3</v>
      </c>
      <c r="X21" s="8">
        <f t="shared" si="4"/>
        <v>1</v>
      </c>
      <c r="Z21" s="49"/>
      <c r="AA21" s="49"/>
    </row>
    <row r="22" spans="1:27" ht="12.75" x14ac:dyDescent="0.2">
      <c r="A22" t="s">
        <v>87</v>
      </c>
      <c r="B22" s="43">
        <v>12</v>
      </c>
      <c r="C22" s="13">
        <v>11</v>
      </c>
      <c r="D22" s="7">
        <f t="shared" si="0"/>
        <v>0.91666666666666663</v>
      </c>
      <c r="E22" s="8">
        <v>1</v>
      </c>
      <c r="F22" s="19">
        <v>4.3939393939393936</v>
      </c>
      <c r="G22" s="19">
        <v>1.0058106241509936</v>
      </c>
      <c r="H22" s="19">
        <v>4.3636363636363633</v>
      </c>
      <c r="I22" s="19">
        <v>0.77849894416152321</v>
      </c>
      <c r="J22" s="19">
        <v>4.6060606060606064</v>
      </c>
      <c r="K22" s="19">
        <v>0.65348269069626241</v>
      </c>
      <c r="L22" s="19">
        <v>4.8181818181818183</v>
      </c>
      <c r="M22" s="19">
        <v>0.55217307512690617</v>
      </c>
      <c r="N22" s="19">
        <v>4.2424242424242422</v>
      </c>
      <c r="O22" s="19">
        <v>1.0962959462958897</v>
      </c>
      <c r="P22" s="19">
        <v>4.3939393939393936</v>
      </c>
      <c r="Q22" s="19">
        <v>0.92617971139993005</v>
      </c>
      <c r="R22" s="19">
        <f t="shared" si="1"/>
        <v>4.4696969696969697</v>
      </c>
      <c r="S22" s="13">
        <v>0</v>
      </c>
      <c r="T22" s="15">
        <f t="shared" si="2"/>
        <v>0</v>
      </c>
      <c r="U22" s="13">
        <v>1</v>
      </c>
      <c r="V22" s="8">
        <f t="shared" si="3"/>
        <v>9.0909090909090912E-2</v>
      </c>
      <c r="W22" s="13">
        <v>10</v>
      </c>
      <c r="X22" s="8">
        <f t="shared" si="4"/>
        <v>0.90909090909090906</v>
      </c>
      <c r="Z22" s="49"/>
      <c r="AA22" s="49"/>
    </row>
    <row r="23" spans="1:27" ht="12.75" x14ac:dyDescent="0.2">
      <c r="A23" t="s">
        <v>88</v>
      </c>
      <c r="B23" s="43">
        <v>10</v>
      </c>
      <c r="C23" s="13">
        <v>10</v>
      </c>
      <c r="D23" s="7">
        <f t="shared" si="0"/>
        <v>1</v>
      </c>
      <c r="E23" s="8">
        <v>0.97297297297297303</v>
      </c>
      <c r="F23" s="19">
        <v>4.333333333333333</v>
      </c>
      <c r="G23" s="19">
        <v>0.85474768634137588</v>
      </c>
      <c r="H23" s="19">
        <v>4.5040650406504064</v>
      </c>
      <c r="I23" s="19">
        <v>0.7827440565281345</v>
      </c>
      <c r="J23" s="19">
        <v>4.5238095238095237</v>
      </c>
      <c r="K23" s="19">
        <v>0.69571421204412776</v>
      </c>
      <c r="L23" s="19">
        <v>4.6394557823129254</v>
      </c>
      <c r="M23" s="19">
        <v>0.5727317169554581</v>
      </c>
      <c r="N23" s="19">
        <v>4.4206896551724135</v>
      </c>
      <c r="O23" s="19">
        <v>1.058490575702294</v>
      </c>
      <c r="P23" s="19">
        <v>4.4520547945205475</v>
      </c>
      <c r="Q23" s="19">
        <v>0.87163889850708609</v>
      </c>
      <c r="R23" s="19">
        <f t="shared" si="1"/>
        <v>4.4789013549665242</v>
      </c>
      <c r="S23" s="13">
        <v>0</v>
      </c>
      <c r="T23" s="15">
        <f t="shared" si="2"/>
        <v>0</v>
      </c>
      <c r="U23" s="13">
        <v>0</v>
      </c>
      <c r="V23" s="8">
        <f t="shared" si="3"/>
        <v>0</v>
      </c>
      <c r="W23" s="13">
        <v>10</v>
      </c>
      <c r="X23" s="8">
        <f t="shared" si="4"/>
        <v>1</v>
      </c>
      <c r="Z23" s="49"/>
      <c r="AA23" s="49"/>
    </row>
    <row r="24" spans="1:27" ht="12.75" x14ac:dyDescent="0.2">
      <c r="A24" t="s">
        <v>89</v>
      </c>
      <c r="B24" s="43">
        <v>22</v>
      </c>
      <c r="C24" s="13">
        <v>2</v>
      </c>
      <c r="D24" s="7">
        <f t="shared" si="0"/>
        <v>9.0909090909090912E-2</v>
      </c>
      <c r="E24" s="8">
        <v>1</v>
      </c>
      <c r="F24" s="19">
        <v>4.25</v>
      </c>
      <c r="G24" s="19">
        <v>1.3327849749579579</v>
      </c>
      <c r="H24" s="19">
        <v>4.375</v>
      </c>
      <c r="I24" s="19">
        <v>1.2041594578792296</v>
      </c>
      <c r="J24" s="19">
        <v>4.4444444444444446</v>
      </c>
      <c r="K24" s="19">
        <v>0.85558526389299761</v>
      </c>
      <c r="L24" s="19">
        <v>4.5999999999999996</v>
      </c>
      <c r="M24" s="19">
        <v>0.75393703492505226</v>
      </c>
      <c r="N24" s="19">
        <v>4.45</v>
      </c>
      <c r="O24" s="19">
        <v>1.0990426455975695</v>
      </c>
      <c r="P24" s="19">
        <v>4.45</v>
      </c>
      <c r="Q24" s="19">
        <v>1.1459310165698637</v>
      </c>
      <c r="R24" s="19">
        <f t="shared" si="1"/>
        <v>4.4282407407407405</v>
      </c>
      <c r="S24" s="13">
        <v>1</v>
      </c>
      <c r="T24" s="15">
        <f t="shared" si="2"/>
        <v>0.5</v>
      </c>
      <c r="U24" s="13">
        <v>0</v>
      </c>
      <c r="V24" s="8">
        <f t="shared" si="3"/>
        <v>0</v>
      </c>
      <c r="W24" s="13">
        <v>1</v>
      </c>
      <c r="X24" s="8">
        <f t="shared" si="4"/>
        <v>0.5</v>
      </c>
      <c r="Z24" s="49"/>
      <c r="AA24" s="49"/>
    </row>
    <row r="25" spans="1:27" ht="12.75" x14ac:dyDescent="0.2">
      <c r="A25" t="s">
        <v>90</v>
      </c>
      <c r="B25" s="43">
        <v>14</v>
      </c>
      <c r="C25" s="13">
        <v>12</v>
      </c>
      <c r="D25" s="7">
        <f t="shared" si="0"/>
        <v>0.8571428571428571</v>
      </c>
      <c r="E25" s="8">
        <v>1</v>
      </c>
      <c r="F25" s="19">
        <v>4.3392857142857144</v>
      </c>
      <c r="G25" s="19">
        <v>0.8152364010582378</v>
      </c>
      <c r="H25" s="19">
        <v>4.0909090909090908</v>
      </c>
      <c r="I25" s="19">
        <v>0.90824876818844302</v>
      </c>
      <c r="J25" s="19">
        <v>4.3636363636363633</v>
      </c>
      <c r="K25" s="19">
        <v>0.80193368996298164</v>
      </c>
      <c r="L25" s="19">
        <v>4.2678571428571432</v>
      </c>
      <c r="M25" s="19">
        <v>1.0529796929505499</v>
      </c>
      <c r="N25" s="19">
        <v>4.1607142857142856</v>
      </c>
      <c r="O25" s="19">
        <v>1.0229509134990651</v>
      </c>
      <c r="P25" s="19">
        <v>4.3392857142857144</v>
      </c>
      <c r="Q25" s="19">
        <v>0.87960292103954318</v>
      </c>
      <c r="R25" s="19">
        <f t="shared" si="1"/>
        <v>4.2602813852813854</v>
      </c>
      <c r="S25" s="13">
        <v>0</v>
      </c>
      <c r="T25" s="15">
        <f t="shared" si="2"/>
        <v>0</v>
      </c>
      <c r="U25" s="13">
        <v>0</v>
      </c>
      <c r="V25" s="8">
        <f t="shared" si="3"/>
        <v>0</v>
      </c>
      <c r="W25" s="13">
        <v>12</v>
      </c>
      <c r="X25" s="8">
        <f t="shared" si="4"/>
        <v>1</v>
      </c>
      <c r="Z25" s="49"/>
      <c r="AA25" s="49"/>
    </row>
    <row r="26" spans="1:27" ht="12.75" x14ac:dyDescent="0.2">
      <c r="A26" t="s">
        <v>92</v>
      </c>
      <c r="B26" s="43">
        <v>30</v>
      </c>
      <c r="C26" s="13">
        <v>16</v>
      </c>
      <c r="D26" s="7">
        <f t="shared" si="0"/>
        <v>0.53333333333333333</v>
      </c>
      <c r="E26" s="8">
        <v>0.90243902439024393</v>
      </c>
      <c r="F26" s="19">
        <v>4.3389830508474576</v>
      </c>
      <c r="G26" s="19">
        <v>1.1538566439901394</v>
      </c>
      <c r="H26" s="19">
        <v>4.2222222222222223</v>
      </c>
      <c r="I26" s="19">
        <v>1.1437552625579179</v>
      </c>
      <c r="J26" s="19">
        <v>4.406779661016949</v>
      </c>
      <c r="K26" s="19">
        <v>1.1313501861568434</v>
      </c>
      <c r="L26" s="19">
        <v>4.593220338983051</v>
      </c>
      <c r="M26" s="19">
        <v>0.69774622567324707</v>
      </c>
      <c r="N26" s="19">
        <v>4.3275862068965516</v>
      </c>
      <c r="O26" s="19">
        <v>1.2619663163753867</v>
      </c>
      <c r="P26" s="19">
        <v>4.4561403508771926</v>
      </c>
      <c r="Q26" s="19">
        <v>1.0533988431771784</v>
      </c>
      <c r="R26" s="19">
        <f t="shared" si="1"/>
        <v>4.3908219718072372</v>
      </c>
      <c r="S26" s="13">
        <v>2</v>
      </c>
      <c r="T26" s="15">
        <f t="shared" si="2"/>
        <v>0.125</v>
      </c>
      <c r="U26" s="13">
        <v>1</v>
      </c>
      <c r="V26" s="8">
        <f t="shared" si="3"/>
        <v>6.25E-2</v>
      </c>
      <c r="W26" s="13">
        <v>13</v>
      </c>
      <c r="X26" s="8">
        <f t="shared" si="4"/>
        <v>0.8125</v>
      </c>
      <c r="Z26" s="49"/>
      <c r="AA26" s="49"/>
    </row>
    <row r="27" spans="1:27" ht="12.75" x14ac:dyDescent="0.2">
      <c r="A27" t="s">
        <v>93</v>
      </c>
      <c r="B27" s="43">
        <v>11</v>
      </c>
      <c r="C27" s="13">
        <v>11</v>
      </c>
      <c r="D27" s="7">
        <f t="shared" si="0"/>
        <v>1</v>
      </c>
      <c r="E27" s="8">
        <v>0.98230088495575218</v>
      </c>
      <c r="F27" s="19">
        <v>3.5707964601769913</v>
      </c>
      <c r="G27" s="19">
        <v>1.4747764525697045</v>
      </c>
      <c r="H27" s="19">
        <v>3.6696428571428572</v>
      </c>
      <c r="I27" s="19">
        <v>1.3585034819396029</v>
      </c>
      <c r="J27" s="19">
        <v>3.8888888888888888</v>
      </c>
      <c r="K27" s="19">
        <v>1.3164858224207812</v>
      </c>
      <c r="L27" s="19">
        <v>4.2079646017699117</v>
      </c>
      <c r="M27" s="19">
        <v>1.1761059357365433</v>
      </c>
      <c r="N27" s="19">
        <v>3.8577777777777778</v>
      </c>
      <c r="O27" s="19">
        <v>1.3974608493252418</v>
      </c>
      <c r="P27" s="19">
        <v>3.747787610619469</v>
      </c>
      <c r="Q27" s="19">
        <v>1.4245839841945434</v>
      </c>
      <c r="R27" s="19">
        <f t="shared" si="1"/>
        <v>3.8238096993959823</v>
      </c>
      <c r="S27" s="13">
        <v>1</v>
      </c>
      <c r="T27" s="15">
        <f t="shared" si="2"/>
        <v>9.0909090909090912E-2</v>
      </c>
      <c r="U27" s="13">
        <v>0</v>
      </c>
      <c r="V27" s="8">
        <f t="shared" si="3"/>
        <v>0</v>
      </c>
      <c r="W27" s="13">
        <v>10</v>
      </c>
      <c r="X27" s="8">
        <f t="shared" si="4"/>
        <v>0.90909090909090906</v>
      </c>
      <c r="Z27" s="49"/>
      <c r="AA27" s="49"/>
    </row>
    <row r="28" spans="1:27" ht="12.75" x14ac:dyDescent="0.2">
      <c r="A28" t="s">
        <v>94</v>
      </c>
      <c r="B28" s="43">
        <v>7</v>
      </c>
      <c r="C28" s="13">
        <v>5</v>
      </c>
      <c r="D28" s="7">
        <f t="shared" si="0"/>
        <v>0.7142857142857143</v>
      </c>
      <c r="E28" s="8">
        <v>1</v>
      </c>
      <c r="F28" s="19">
        <v>4.2307692307692308</v>
      </c>
      <c r="G28" s="19">
        <v>0.59914468951527899</v>
      </c>
      <c r="H28" s="19">
        <v>4.5</v>
      </c>
      <c r="I28" s="19">
        <v>0.7559289460184544</v>
      </c>
      <c r="J28" s="19">
        <v>4.5</v>
      </c>
      <c r="K28" s="19">
        <v>0.5222329678670935</v>
      </c>
      <c r="L28" s="19">
        <v>4.2307692307692308</v>
      </c>
      <c r="M28" s="19">
        <v>1.1657505560686472</v>
      </c>
      <c r="N28" s="19">
        <v>3.8461538461538463</v>
      </c>
      <c r="O28" s="19">
        <v>0.89871703427291649</v>
      </c>
      <c r="P28" s="19">
        <v>4.3076923076923075</v>
      </c>
      <c r="Q28" s="19">
        <v>0.48038446141526181</v>
      </c>
      <c r="R28" s="19">
        <f t="shared" si="1"/>
        <v>4.2692307692307692</v>
      </c>
      <c r="S28" s="13">
        <v>0</v>
      </c>
      <c r="T28" s="15">
        <f t="shared" si="2"/>
        <v>0</v>
      </c>
      <c r="U28" s="13">
        <v>0</v>
      </c>
      <c r="V28" s="8">
        <f t="shared" si="3"/>
        <v>0</v>
      </c>
      <c r="W28" s="13">
        <v>5</v>
      </c>
      <c r="X28" s="8">
        <f t="shared" si="4"/>
        <v>1</v>
      </c>
      <c r="Z28" s="49"/>
      <c r="AA28" s="49"/>
    </row>
    <row r="29" spans="1:27" ht="12.75" x14ac:dyDescent="0.2">
      <c r="A29" t="s">
        <v>95</v>
      </c>
      <c r="B29" s="43">
        <v>9</v>
      </c>
      <c r="C29" s="13">
        <v>9</v>
      </c>
      <c r="D29" s="7">
        <f t="shared" si="0"/>
        <v>1</v>
      </c>
      <c r="E29" s="8">
        <v>1</v>
      </c>
      <c r="F29" s="19">
        <v>3.1578947368421053</v>
      </c>
      <c r="G29" s="19">
        <v>1.3442535266309137</v>
      </c>
      <c r="H29" s="19">
        <v>3.4444444444444446</v>
      </c>
      <c r="I29" s="19">
        <v>0.85558526389299761</v>
      </c>
      <c r="J29" s="19">
        <v>3.8421052631578947</v>
      </c>
      <c r="K29" s="19">
        <v>0.68824720161168584</v>
      </c>
      <c r="L29" s="19">
        <v>4.2105263157894735</v>
      </c>
      <c r="M29" s="19">
        <v>0.63060353528461044</v>
      </c>
      <c r="N29" s="19">
        <v>3.0526315789473686</v>
      </c>
      <c r="O29" s="19">
        <v>1.7150861400630166</v>
      </c>
      <c r="P29" s="19">
        <v>3.5263157894736841</v>
      </c>
      <c r="Q29" s="19">
        <v>0.96427411113412576</v>
      </c>
      <c r="R29" s="19">
        <f t="shared" si="1"/>
        <v>3.5389863547758291</v>
      </c>
      <c r="S29" s="13">
        <v>0</v>
      </c>
      <c r="T29" s="15">
        <f t="shared" si="2"/>
        <v>0</v>
      </c>
      <c r="U29" s="13">
        <v>4</v>
      </c>
      <c r="V29" s="8">
        <f t="shared" si="3"/>
        <v>0.44444444444444442</v>
      </c>
      <c r="W29" s="13">
        <v>5</v>
      </c>
      <c r="X29" s="8">
        <f t="shared" si="4"/>
        <v>0.55555555555555558</v>
      </c>
      <c r="Z29" s="49"/>
      <c r="AA29" s="49"/>
    </row>
    <row r="30" spans="1:27" ht="12.75" x14ac:dyDescent="0.2">
      <c r="A30" t="s">
        <v>96</v>
      </c>
      <c r="B30" s="43">
        <v>6</v>
      </c>
      <c r="C30" s="13">
        <v>5</v>
      </c>
      <c r="D30" s="7">
        <f t="shared" si="0"/>
        <v>0.83333333333333337</v>
      </c>
      <c r="E30" s="8">
        <v>1</v>
      </c>
      <c r="F30" s="19">
        <v>3.7142857142857144</v>
      </c>
      <c r="G30" s="19">
        <v>1.3835771443203715</v>
      </c>
      <c r="H30" s="19">
        <v>3.6428571428571428</v>
      </c>
      <c r="I30" s="19">
        <v>1.3926810257774176</v>
      </c>
      <c r="J30" s="19">
        <v>4.3</v>
      </c>
      <c r="K30" s="19">
        <v>0.86450472587061722</v>
      </c>
      <c r="L30" s="19">
        <v>4.9047619047619051</v>
      </c>
      <c r="M30" s="19">
        <v>0.30079260375911804</v>
      </c>
      <c r="N30" s="19">
        <v>4</v>
      </c>
      <c r="O30" s="19">
        <v>1.3416407864998738</v>
      </c>
      <c r="P30" s="19">
        <v>3.6666666666666665</v>
      </c>
      <c r="Q30" s="19">
        <v>1.3904435743076142</v>
      </c>
      <c r="R30" s="19">
        <f t="shared" si="1"/>
        <v>4.0380952380952388</v>
      </c>
      <c r="S30" s="13">
        <v>0</v>
      </c>
      <c r="T30" s="15">
        <f t="shared" si="2"/>
        <v>0</v>
      </c>
      <c r="U30" s="13">
        <v>1</v>
      </c>
      <c r="V30" s="8">
        <f t="shared" si="3"/>
        <v>0.2</v>
      </c>
      <c r="W30" s="13">
        <v>4</v>
      </c>
      <c r="X30" s="8">
        <f t="shared" si="4"/>
        <v>0.8</v>
      </c>
      <c r="Z30" s="49"/>
      <c r="AA30" s="49"/>
    </row>
    <row r="31" spans="1:27" ht="12.75" x14ac:dyDescent="0.2">
      <c r="A31" t="s">
        <v>97</v>
      </c>
      <c r="B31" s="43">
        <v>33</v>
      </c>
      <c r="C31" s="13">
        <v>33</v>
      </c>
      <c r="D31" s="7">
        <f t="shared" si="0"/>
        <v>1</v>
      </c>
      <c r="E31" s="8">
        <v>0.96129032258064517</v>
      </c>
      <c r="F31" s="19">
        <v>3.0308641975308643</v>
      </c>
      <c r="G31" s="19">
        <v>1.6696890010792815</v>
      </c>
      <c r="H31" s="19">
        <v>3.5354838709677421</v>
      </c>
      <c r="I31" s="19">
        <v>1.5678483036663953</v>
      </c>
      <c r="J31" s="19">
        <v>3.6170212765957448</v>
      </c>
      <c r="K31" s="19">
        <v>1.5430006687716591</v>
      </c>
      <c r="L31" s="19">
        <v>3.7962962962962963</v>
      </c>
      <c r="M31" s="19">
        <v>1.6309844944020733</v>
      </c>
      <c r="N31" s="19">
        <v>3.0621118012422359</v>
      </c>
      <c r="O31" s="19">
        <v>1.7912615700735504</v>
      </c>
      <c r="P31" s="19">
        <v>3.2345679012345681</v>
      </c>
      <c r="Q31" s="19">
        <v>1.6401151674323149</v>
      </c>
      <c r="R31" s="19">
        <f t="shared" si="1"/>
        <v>3.3793908906445758</v>
      </c>
      <c r="S31" s="13">
        <v>6</v>
      </c>
      <c r="T31" s="15">
        <f t="shared" si="2"/>
        <v>0.18181818181818182</v>
      </c>
      <c r="U31" s="13">
        <v>10</v>
      </c>
      <c r="V31" s="8">
        <f t="shared" si="3"/>
        <v>0.30303030303030304</v>
      </c>
      <c r="W31" s="13">
        <v>17</v>
      </c>
      <c r="X31" s="8">
        <f t="shared" si="4"/>
        <v>0.51515151515151514</v>
      </c>
      <c r="Z31" s="49"/>
      <c r="AA31" s="49"/>
    </row>
    <row r="32" spans="1:27" ht="12.75" x14ac:dyDescent="0.2">
      <c r="A32" t="s">
        <v>98</v>
      </c>
      <c r="B32" s="43">
        <v>20</v>
      </c>
      <c r="C32" s="13">
        <v>12</v>
      </c>
      <c r="D32" s="7">
        <f t="shared" si="0"/>
        <v>0.6</v>
      </c>
      <c r="E32" s="8">
        <v>0.94</v>
      </c>
      <c r="F32" s="19">
        <v>3.3962264150943398</v>
      </c>
      <c r="G32" s="19">
        <v>0.94745859746176198</v>
      </c>
      <c r="H32" s="19">
        <v>3.76</v>
      </c>
      <c r="I32" s="19">
        <v>0.8221425468536091</v>
      </c>
      <c r="J32" s="19">
        <v>3.925925925925926</v>
      </c>
      <c r="K32" s="19">
        <v>0.86552093271944697</v>
      </c>
      <c r="L32" s="19">
        <v>4.04</v>
      </c>
      <c r="M32" s="19">
        <v>0.78141681892441905</v>
      </c>
      <c r="N32" s="19">
        <v>3.6923076923076925</v>
      </c>
      <c r="O32" s="19">
        <v>0.89745744425760599</v>
      </c>
      <c r="P32" s="19">
        <v>3.5925925925925926</v>
      </c>
      <c r="Q32" s="19">
        <v>0.81306590785134591</v>
      </c>
      <c r="R32" s="19">
        <f t="shared" si="1"/>
        <v>3.7345087709867584</v>
      </c>
      <c r="S32" s="13">
        <v>0</v>
      </c>
      <c r="T32" s="15">
        <f t="shared" si="2"/>
        <v>0</v>
      </c>
      <c r="U32" s="13">
        <v>3</v>
      </c>
      <c r="V32" s="8">
        <f t="shared" si="3"/>
        <v>0.25</v>
      </c>
      <c r="W32" s="13">
        <v>9</v>
      </c>
      <c r="X32" s="8">
        <f t="shared" si="4"/>
        <v>0.75</v>
      </c>
      <c r="Z32" s="49"/>
      <c r="AA32" s="49"/>
    </row>
    <row r="33" spans="1:27" ht="12.75" x14ac:dyDescent="0.2">
      <c r="A33" t="s">
        <v>99</v>
      </c>
      <c r="B33" s="43">
        <v>6</v>
      </c>
      <c r="C33" s="13">
        <v>2</v>
      </c>
      <c r="D33" s="7">
        <f t="shared" si="0"/>
        <v>0.33333333333333331</v>
      </c>
      <c r="E33" s="8">
        <v>1</v>
      </c>
      <c r="F33" s="19">
        <v>4.166666666666667</v>
      </c>
      <c r="G33" s="19">
        <v>0.98319208025017457</v>
      </c>
      <c r="H33" s="19">
        <v>4.5</v>
      </c>
      <c r="I33" s="19">
        <v>0.54772255750516607</v>
      </c>
      <c r="J33" s="19">
        <v>4.5714285714285712</v>
      </c>
      <c r="K33" s="19">
        <v>0.78679579246944398</v>
      </c>
      <c r="L33" s="19">
        <v>4.7142857142857144</v>
      </c>
      <c r="M33" s="19">
        <v>0.75592894601845306</v>
      </c>
      <c r="N33" s="19">
        <v>4.333333333333333</v>
      </c>
      <c r="O33" s="19">
        <v>1.0327955589886442</v>
      </c>
      <c r="P33" s="19">
        <v>4.2857142857142856</v>
      </c>
      <c r="Q33" s="19">
        <v>0.75592894601845306</v>
      </c>
      <c r="R33" s="19">
        <f t="shared" si="1"/>
        <v>4.4285714285714279</v>
      </c>
      <c r="S33" s="13">
        <v>0</v>
      </c>
      <c r="T33" s="15">
        <f t="shared" si="2"/>
        <v>0</v>
      </c>
      <c r="U33" s="13">
        <v>0</v>
      </c>
      <c r="V33" s="8">
        <f t="shared" si="3"/>
        <v>0</v>
      </c>
      <c r="W33" s="13">
        <v>2</v>
      </c>
      <c r="X33" s="8">
        <f t="shared" si="4"/>
        <v>1</v>
      </c>
      <c r="Z33" s="49"/>
      <c r="AA33" s="49"/>
    </row>
    <row r="34" spans="1:27" ht="12.75" x14ac:dyDescent="0.2">
      <c r="A34" t="s">
        <v>100</v>
      </c>
      <c r="B34" s="43">
        <v>17</v>
      </c>
      <c r="C34" s="13">
        <v>17</v>
      </c>
      <c r="D34" s="7">
        <f t="shared" si="0"/>
        <v>1</v>
      </c>
      <c r="E34" s="8">
        <v>1</v>
      </c>
      <c r="F34" s="19">
        <v>4.0843373493975905</v>
      </c>
      <c r="G34" s="19">
        <v>1.0500269366708417</v>
      </c>
      <c r="H34" s="19">
        <v>4.1927710843373491</v>
      </c>
      <c r="I34" s="19">
        <v>1.0055678085988398</v>
      </c>
      <c r="J34" s="19">
        <v>4.2650602409638552</v>
      </c>
      <c r="K34" s="19">
        <v>0.98877032956063882</v>
      </c>
      <c r="L34" s="19">
        <v>4.4939759036144578</v>
      </c>
      <c r="M34" s="19">
        <v>0.65095603193291451</v>
      </c>
      <c r="N34" s="19">
        <v>4.0120481927710845</v>
      </c>
      <c r="O34" s="19">
        <v>1.0060060600071374</v>
      </c>
      <c r="P34" s="19">
        <v>4.168674698795181</v>
      </c>
      <c r="Q34" s="19">
        <v>0.99779362825984486</v>
      </c>
      <c r="R34" s="19">
        <f t="shared" si="1"/>
        <v>4.2028112449799195</v>
      </c>
      <c r="S34" s="13">
        <v>1</v>
      </c>
      <c r="T34" s="15">
        <f t="shared" si="2"/>
        <v>5.8823529411764705E-2</v>
      </c>
      <c r="U34" s="13">
        <v>0</v>
      </c>
      <c r="V34" s="8">
        <f t="shared" si="3"/>
        <v>0</v>
      </c>
      <c r="W34" s="13">
        <v>16</v>
      </c>
      <c r="X34" s="8">
        <f t="shared" si="4"/>
        <v>0.94117647058823528</v>
      </c>
      <c r="Z34" s="49"/>
      <c r="AA34" s="49"/>
    </row>
    <row r="35" spans="1:27" ht="12.75" x14ac:dyDescent="0.2">
      <c r="A35" t="s">
        <v>101</v>
      </c>
      <c r="B35" s="43">
        <v>15</v>
      </c>
      <c r="C35" s="13">
        <v>1</v>
      </c>
      <c r="D35" s="7">
        <f t="shared" si="0"/>
        <v>6.6666666666666666E-2</v>
      </c>
      <c r="E35" s="8">
        <v>1</v>
      </c>
      <c r="F35" s="19">
        <v>4.3</v>
      </c>
      <c r="G35" s="19">
        <v>0.94868329805051343</v>
      </c>
      <c r="H35" s="19">
        <v>4.4000000000000004</v>
      </c>
      <c r="I35" s="19">
        <v>0.84327404271156814</v>
      </c>
      <c r="J35" s="19">
        <v>4.5</v>
      </c>
      <c r="K35" s="19">
        <v>0.70710678118654757</v>
      </c>
      <c r="L35" s="19">
        <v>4.7</v>
      </c>
      <c r="M35" s="19">
        <v>0.6749485577105524</v>
      </c>
      <c r="N35" s="19">
        <v>4.5999999999999996</v>
      </c>
      <c r="O35" s="19">
        <v>0.69920589878010153</v>
      </c>
      <c r="P35" s="19">
        <v>4.5</v>
      </c>
      <c r="Q35" s="19">
        <v>0.70710678118654757</v>
      </c>
      <c r="R35" s="19">
        <f t="shared" si="1"/>
        <v>4.5</v>
      </c>
      <c r="S35" s="13">
        <v>0</v>
      </c>
      <c r="T35" s="15">
        <f t="shared" si="2"/>
        <v>0</v>
      </c>
      <c r="U35" s="13">
        <v>0</v>
      </c>
      <c r="V35" s="8">
        <f t="shared" si="3"/>
        <v>0</v>
      </c>
      <c r="W35" s="13">
        <v>1</v>
      </c>
      <c r="X35" s="8">
        <f t="shared" si="4"/>
        <v>1</v>
      </c>
      <c r="Z35" s="49"/>
      <c r="AA35" s="49"/>
    </row>
    <row r="36" spans="1:27" ht="12.75" x14ac:dyDescent="0.2">
      <c r="A36" t="s">
        <v>102</v>
      </c>
      <c r="B36" s="43">
        <v>16</v>
      </c>
      <c r="C36" s="13">
        <v>13</v>
      </c>
      <c r="D36" s="7">
        <f t="shared" si="0"/>
        <v>0.8125</v>
      </c>
      <c r="E36" s="8">
        <v>1</v>
      </c>
      <c r="F36" s="19">
        <v>4.4923076923076923</v>
      </c>
      <c r="G36" s="19">
        <v>0.86487131135891449</v>
      </c>
      <c r="H36" s="19">
        <v>4.5658914728682172</v>
      </c>
      <c r="I36" s="19">
        <v>0.80859601741527609</v>
      </c>
      <c r="J36" s="19">
        <v>4.4883720930232558</v>
      </c>
      <c r="K36" s="19">
        <v>0.86707373415708766</v>
      </c>
      <c r="L36" s="19">
        <v>4.5736434108527133</v>
      </c>
      <c r="M36" s="19">
        <v>0.90808171609210153</v>
      </c>
      <c r="N36" s="19">
        <v>4.4692307692307693</v>
      </c>
      <c r="O36" s="19">
        <v>0.96599919381786636</v>
      </c>
      <c r="P36" s="19">
        <v>4.5116279069767442</v>
      </c>
      <c r="Q36" s="19">
        <v>0.88491065111971379</v>
      </c>
      <c r="R36" s="19">
        <f t="shared" si="1"/>
        <v>4.516845557543232</v>
      </c>
      <c r="S36" s="13">
        <v>0</v>
      </c>
      <c r="T36" s="15">
        <f t="shared" si="2"/>
        <v>0</v>
      </c>
      <c r="U36" s="13">
        <v>0</v>
      </c>
      <c r="V36" s="8">
        <f t="shared" si="3"/>
        <v>0</v>
      </c>
      <c r="W36" s="13">
        <v>13</v>
      </c>
      <c r="X36" s="8">
        <f t="shared" si="4"/>
        <v>1</v>
      </c>
      <c r="Z36" s="49"/>
      <c r="AA36" s="49"/>
    </row>
    <row r="37" spans="1:27" ht="12.75" x14ac:dyDescent="0.2">
      <c r="A37" t="s">
        <v>103</v>
      </c>
      <c r="B37" s="43">
        <v>14</v>
      </c>
      <c r="C37" s="13">
        <v>9</v>
      </c>
      <c r="D37" s="7">
        <f t="shared" si="0"/>
        <v>0.6428571428571429</v>
      </c>
      <c r="E37" s="8">
        <v>1</v>
      </c>
      <c r="F37" s="19">
        <v>5</v>
      </c>
      <c r="G37" s="19">
        <v>0</v>
      </c>
      <c r="H37" s="19">
        <v>5</v>
      </c>
      <c r="I37" s="19">
        <v>0</v>
      </c>
      <c r="J37" s="19">
        <v>5</v>
      </c>
      <c r="K37" s="19">
        <v>0</v>
      </c>
      <c r="L37" s="19">
        <v>5</v>
      </c>
      <c r="M37" s="19">
        <v>0</v>
      </c>
      <c r="N37" s="19">
        <v>5</v>
      </c>
      <c r="O37" s="19">
        <v>0</v>
      </c>
      <c r="P37" s="19">
        <v>5</v>
      </c>
      <c r="Q37" s="19">
        <v>0</v>
      </c>
      <c r="R37" s="19">
        <f t="shared" si="1"/>
        <v>5</v>
      </c>
      <c r="S37" s="13">
        <v>0</v>
      </c>
      <c r="T37" s="15">
        <f t="shared" si="2"/>
        <v>0</v>
      </c>
      <c r="U37" s="13">
        <v>0</v>
      </c>
      <c r="V37" s="8">
        <f t="shared" si="3"/>
        <v>0</v>
      </c>
      <c r="W37" s="13">
        <v>9</v>
      </c>
      <c r="X37" s="8">
        <f t="shared" si="4"/>
        <v>1</v>
      </c>
      <c r="Z37" s="49"/>
      <c r="AA37" s="49"/>
    </row>
    <row r="38" spans="1:27" ht="12.75" x14ac:dyDescent="0.2">
      <c r="A38" t="s">
        <v>104</v>
      </c>
      <c r="B38" s="43">
        <v>19</v>
      </c>
      <c r="C38" s="13">
        <v>19</v>
      </c>
      <c r="D38" s="7">
        <f t="shared" si="0"/>
        <v>1</v>
      </c>
      <c r="E38" s="8">
        <v>1</v>
      </c>
      <c r="F38" s="19">
        <v>4.031802120141343</v>
      </c>
      <c r="G38" s="19">
        <v>1.2726163658406322</v>
      </c>
      <c r="H38" s="19">
        <v>4.2363636363636363</v>
      </c>
      <c r="I38" s="19">
        <v>1.2638089277941231</v>
      </c>
      <c r="J38" s="19">
        <v>4.487544483985765</v>
      </c>
      <c r="K38" s="19">
        <v>0.99679200741670315</v>
      </c>
      <c r="L38" s="19">
        <v>4.7234042553191493</v>
      </c>
      <c r="M38" s="19">
        <v>0.59781789415554809</v>
      </c>
      <c r="N38" s="19">
        <v>4.1879432624113475</v>
      </c>
      <c r="O38" s="19">
        <v>1.2298757381495753</v>
      </c>
      <c r="P38" s="19">
        <v>4.2049469964664308</v>
      </c>
      <c r="Q38" s="19">
        <v>1.2492736530885582</v>
      </c>
      <c r="R38" s="19">
        <f t="shared" si="1"/>
        <v>4.3120007924479458</v>
      </c>
      <c r="S38" s="13">
        <v>0</v>
      </c>
      <c r="T38" s="15">
        <f t="shared" si="2"/>
        <v>0</v>
      </c>
      <c r="U38" s="13">
        <v>1</v>
      </c>
      <c r="V38" s="8">
        <f t="shared" si="3"/>
        <v>5.2631578947368418E-2</v>
      </c>
      <c r="W38" s="13">
        <v>18</v>
      </c>
      <c r="X38" s="8">
        <f t="shared" si="4"/>
        <v>0.94736842105263153</v>
      </c>
      <c r="Z38" s="49"/>
      <c r="AA38" s="49"/>
    </row>
    <row r="39" spans="1:27" ht="12.75" x14ac:dyDescent="0.2">
      <c r="A39" t="s">
        <v>105</v>
      </c>
      <c r="B39" s="43">
        <v>16</v>
      </c>
      <c r="C39" s="13">
        <v>15</v>
      </c>
      <c r="D39" s="7">
        <f t="shared" si="0"/>
        <v>0.9375</v>
      </c>
      <c r="E39" s="8">
        <v>1</v>
      </c>
      <c r="F39" s="19">
        <v>3.953846153846154</v>
      </c>
      <c r="G39" s="19">
        <v>1.5044804878965823</v>
      </c>
      <c r="H39" s="19">
        <v>4.09375</v>
      </c>
      <c r="I39" s="19">
        <v>1.388372920032426</v>
      </c>
      <c r="J39" s="19">
        <v>4.1384615384615389</v>
      </c>
      <c r="K39" s="19">
        <v>1.4456499735945232</v>
      </c>
      <c r="L39" s="19">
        <v>4.359375</v>
      </c>
      <c r="M39" s="19">
        <v>1.1597370733770129</v>
      </c>
      <c r="N39" s="19">
        <v>3.8307692307692309</v>
      </c>
      <c r="O39" s="19">
        <v>1.6447761128914968</v>
      </c>
      <c r="P39" s="19">
        <v>4.0769230769230766</v>
      </c>
      <c r="Q39" s="19">
        <v>1.48226697481101</v>
      </c>
      <c r="R39" s="19">
        <f t="shared" si="1"/>
        <v>4.075520833333333</v>
      </c>
      <c r="S39" s="13">
        <v>1</v>
      </c>
      <c r="T39" s="15">
        <f t="shared" si="2"/>
        <v>6.6666666666666666E-2</v>
      </c>
      <c r="U39" s="13">
        <v>1</v>
      </c>
      <c r="V39" s="8">
        <f t="shared" si="3"/>
        <v>6.6666666666666666E-2</v>
      </c>
      <c r="W39" s="13">
        <v>13</v>
      </c>
      <c r="X39" s="8">
        <f t="shared" si="4"/>
        <v>0.8666666666666667</v>
      </c>
      <c r="Z39" s="49"/>
      <c r="AA39" s="49"/>
    </row>
    <row r="40" spans="1:27" ht="12.75" x14ac:dyDescent="0.2">
      <c r="A40" t="s">
        <v>106</v>
      </c>
      <c r="B40" s="43">
        <v>15</v>
      </c>
      <c r="C40" s="13">
        <v>11</v>
      </c>
      <c r="D40" s="7">
        <f t="shared" si="0"/>
        <v>0.73333333333333328</v>
      </c>
      <c r="E40" s="8">
        <v>0.96666666666666667</v>
      </c>
      <c r="F40" s="19">
        <v>4.709677419354839</v>
      </c>
      <c r="G40" s="19">
        <v>0.69250985009104238</v>
      </c>
      <c r="H40" s="19">
        <v>4.6363636363636367</v>
      </c>
      <c r="I40" s="19">
        <v>0.78954203395172196</v>
      </c>
      <c r="J40" s="19">
        <v>4.46875</v>
      </c>
      <c r="K40" s="19">
        <v>0.91526040715373769</v>
      </c>
      <c r="L40" s="19">
        <v>4.8</v>
      </c>
      <c r="M40" s="19">
        <v>0.66436383882991856</v>
      </c>
      <c r="N40" s="19">
        <v>4.774193548387097</v>
      </c>
      <c r="O40" s="19">
        <v>0.6688137468361337</v>
      </c>
      <c r="P40" s="19">
        <v>4.806451612903226</v>
      </c>
      <c r="Q40" s="19">
        <v>0.54279246118012692</v>
      </c>
      <c r="R40" s="19">
        <f t="shared" si="1"/>
        <v>4.6992393695014663</v>
      </c>
      <c r="S40" s="13">
        <v>0</v>
      </c>
      <c r="T40" s="15">
        <f t="shared" si="2"/>
        <v>0</v>
      </c>
      <c r="U40" s="13">
        <v>0</v>
      </c>
      <c r="V40" s="8">
        <f t="shared" si="3"/>
        <v>0</v>
      </c>
      <c r="W40" s="13">
        <v>11</v>
      </c>
      <c r="X40" s="8">
        <f t="shared" si="4"/>
        <v>1</v>
      </c>
      <c r="Z40" s="49"/>
      <c r="AA40" s="49"/>
    </row>
    <row r="41" spans="1:27" ht="12.75" x14ac:dyDescent="0.2">
      <c r="A41" t="s">
        <v>107</v>
      </c>
      <c r="B41" s="43">
        <v>19</v>
      </c>
      <c r="C41" s="13">
        <v>16</v>
      </c>
      <c r="D41" s="7">
        <f t="shared" si="0"/>
        <v>0.84210526315789469</v>
      </c>
      <c r="E41" s="8">
        <v>1</v>
      </c>
      <c r="F41" s="19">
        <v>4.253968253968254</v>
      </c>
      <c r="G41" s="19">
        <v>1.1773158916167545</v>
      </c>
      <c r="H41" s="19">
        <v>4.1132075471698117</v>
      </c>
      <c r="I41" s="19">
        <v>1.0314362159795691</v>
      </c>
      <c r="J41" s="19">
        <v>4.435483870967742</v>
      </c>
      <c r="K41" s="19">
        <v>0.78136005306291101</v>
      </c>
      <c r="L41" s="19">
        <v>4.5714285714285712</v>
      </c>
      <c r="M41" s="19">
        <v>0.89288018403449465</v>
      </c>
      <c r="N41" s="19">
        <v>4.096774193548387</v>
      </c>
      <c r="O41" s="19">
        <v>1.2637399273241605</v>
      </c>
      <c r="P41" s="19">
        <v>4.145161290322581</v>
      </c>
      <c r="Q41" s="19">
        <v>1.2125947547027964</v>
      </c>
      <c r="R41" s="19">
        <f t="shared" si="1"/>
        <v>4.2693372879008917</v>
      </c>
      <c r="S41" s="13">
        <v>0</v>
      </c>
      <c r="T41" s="15">
        <f t="shared" si="2"/>
        <v>0</v>
      </c>
      <c r="U41" s="13">
        <v>4</v>
      </c>
      <c r="V41" s="8">
        <f t="shared" si="3"/>
        <v>0.25</v>
      </c>
      <c r="W41" s="13">
        <v>12</v>
      </c>
      <c r="X41" s="8">
        <f t="shared" si="4"/>
        <v>0.75</v>
      </c>
      <c r="Z41" s="49"/>
      <c r="AA41" s="49"/>
    </row>
    <row r="42" spans="1:27" ht="12.75" x14ac:dyDescent="0.2">
      <c r="A42" t="s">
        <v>108</v>
      </c>
      <c r="B42" s="43">
        <v>11</v>
      </c>
      <c r="C42" s="13">
        <v>9</v>
      </c>
      <c r="D42" s="7">
        <f t="shared" si="0"/>
        <v>0.81818181818181823</v>
      </c>
      <c r="E42" s="8">
        <v>1</v>
      </c>
      <c r="F42" s="19">
        <v>4.5652173913043477</v>
      </c>
      <c r="G42" s="19">
        <v>0.68806246205618726</v>
      </c>
      <c r="H42" s="19">
        <v>4.3499999999999996</v>
      </c>
      <c r="I42" s="19">
        <v>1.0012812305062466</v>
      </c>
      <c r="J42" s="19">
        <v>4.7608695652173916</v>
      </c>
      <c r="K42" s="19">
        <v>0.5242892589526692</v>
      </c>
      <c r="L42" s="19">
        <v>4.5434782608695654</v>
      </c>
      <c r="M42" s="19">
        <v>0.6568112104582069</v>
      </c>
      <c r="N42" s="19">
        <v>4.6739130434782608</v>
      </c>
      <c r="O42" s="19">
        <v>0.66847580613036528</v>
      </c>
      <c r="P42" s="19">
        <v>4.6086956521739131</v>
      </c>
      <c r="Q42" s="19">
        <v>0.64904240127078128</v>
      </c>
      <c r="R42" s="19">
        <f t="shared" si="1"/>
        <v>4.5836956521739136</v>
      </c>
      <c r="S42" s="13">
        <v>0</v>
      </c>
      <c r="T42" s="15">
        <f t="shared" si="2"/>
        <v>0</v>
      </c>
      <c r="U42" s="13">
        <v>0</v>
      </c>
      <c r="V42" s="8">
        <f t="shared" si="3"/>
        <v>0</v>
      </c>
      <c r="W42" s="13">
        <v>9</v>
      </c>
      <c r="X42" s="8">
        <f t="shared" si="4"/>
        <v>1</v>
      </c>
      <c r="Z42" s="49"/>
      <c r="AA42" s="49"/>
    </row>
    <row r="43" spans="1:27" ht="24.75" customHeight="1" x14ac:dyDescent="0.2">
      <c r="A43" s="26" t="s">
        <v>26</v>
      </c>
      <c r="B43" s="44"/>
      <c r="C43" s="45"/>
      <c r="D43" s="7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19"/>
      <c r="S43" s="25"/>
      <c r="T43" s="15"/>
      <c r="U43" s="13"/>
      <c r="V43" s="8"/>
      <c r="W43" s="25"/>
      <c r="X43" s="8"/>
    </row>
    <row r="44" spans="1:27" x14ac:dyDescent="0.2">
      <c r="A44" s="20" t="s">
        <v>27</v>
      </c>
      <c r="B44" s="44">
        <f>SUM(B13,B25,B37,B29,B40,B41,B42)</f>
        <v>92</v>
      </c>
      <c r="C44" s="44">
        <f>SUM(C13,C25,C37,C29,C40,C41,C42)</f>
        <v>66</v>
      </c>
      <c r="D44" s="7">
        <f>C44/B44</f>
        <v>0.71739130434782605</v>
      </c>
      <c r="E44" s="46">
        <v>0.99586776859504134</v>
      </c>
      <c r="F44" s="19">
        <v>4.2850321395775941</v>
      </c>
      <c r="G44" s="19">
        <v>0.60046579057856941</v>
      </c>
      <c r="H44" s="19">
        <v>4.1813462493790361</v>
      </c>
      <c r="I44" s="19">
        <v>0.6468971008374178</v>
      </c>
      <c r="J44" s="19">
        <v>4.4289370982552798</v>
      </c>
      <c r="K44" s="19">
        <v>0.52825985495400207</v>
      </c>
      <c r="L44" s="19">
        <v>4.5731060606060607</v>
      </c>
      <c r="M44" s="19">
        <v>0.46309922585242935</v>
      </c>
      <c r="N44" s="19">
        <v>4.1984963269054179</v>
      </c>
      <c r="O44" s="19">
        <v>0.66271624446960908</v>
      </c>
      <c r="P44" s="19">
        <v>4.3186917880099687</v>
      </c>
      <c r="Q44" s="19">
        <v>0.59011199048381757</v>
      </c>
      <c r="R44" s="19">
        <f t="shared" ref="R44:R50" si="5">AVERAGE(F44,H44,J44,L44,N44,P44)</f>
        <v>4.3309349437888924</v>
      </c>
      <c r="S44" s="25">
        <f>SUM(S13,S25,S37,S29,S40,S41,S42)</f>
        <v>0</v>
      </c>
      <c r="T44" s="15">
        <f>S44/C44</f>
        <v>0</v>
      </c>
      <c r="U44" s="13">
        <f>SUM(U13,U25,U37,U29,U40,U41,U42)</f>
        <v>8</v>
      </c>
      <c r="V44" s="8">
        <f>U44/C44</f>
        <v>0.12121212121212122</v>
      </c>
      <c r="W44" s="25">
        <f>SUM(W13,W25,W37,W29,W40,W41,W42)</f>
        <v>58</v>
      </c>
      <c r="X44" s="8">
        <f>W44/C44</f>
        <v>0.87878787878787878</v>
      </c>
    </row>
    <row r="45" spans="1:27" x14ac:dyDescent="0.2">
      <c r="A45" s="20" t="s">
        <v>28</v>
      </c>
      <c r="B45" s="44">
        <f>SUM(B20,B24,B28,B30)</f>
        <v>51</v>
      </c>
      <c r="C45" s="44">
        <f>SUM(C20,C24,C28,C30)</f>
        <v>18</v>
      </c>
      <c r="D45" s="7">
        <f>C45/B45</f>
        <v>0.35294117647058826</v>
      </c>
      <c r="E45" s="46">
        <v>0.9538461538461539</v>
      </c>
      <c r="F45" s="19">
        <v>4.0314814814814808</v>
      </c>
      <c r="G45" s="19">
        <v>0.69434517697181597</v>
      </c>
      <c r="H45" s="19">
        <v>4.0694444444444438</v>
      </c>
      <c r="I45" s="19">
        <v>0.55410365252477556</v>
      </c>
      <c r="J45" s="19">
        <v>4.2527777777777773</v>
      </c>
      <c r="K45" s="19">
        <v>0.59436810249039063</v>
      </c>
      <c r="L45" s="19">
        <v>4.5999999999999996</v>
      </c>
      <c r="M45" s="19">
        <v>0.50848974514882006</v>
      </c>
      <c r="N45" s="19">
        <v>4.0333333333333332</v>
      </c>
      <c r="O45" s="19">
        <v>0.78736760669718542</v>
      </c>
      <c r="P45" s="19">
        <v>4.0638888888888891</v>
      </c>
      <c r="Q45" s="19">
        <v>0.61932414737294228</v>
      </c>
      <c r="R45" s="19">
        <f t="shared" si="5"/>
        <v>4.1751543209876543</v>
      </c>
      <c r="S45" s="25">
        <f>SUM(S20,S24,S28,S30)</f>
        <v>1</v>
      </c>
      <c r="T45" s="15">
        <f>S45/C45</f>
        <v>5.5555555555555552E-2</v>
      </c>
      <c r="U45" s="13">
        <f>SUM(U20,U24,U28,U30)</f>
        <v>1</v>
      </c>
      <c r="V45" s="8">
        <f>U45/C45</f>
        <v>5.5555555555555552E-2</v>
      </c>
      <c r="W45" s="25">
        <f>SUM(W20,W24,W28,W30)</f>
        <v>16</v>
      </c>
      <c r="X45" s="8">
        <f>W45/C45</f>
        <v>0.88888888888888884</v>
      </c>
    </row>
    <row r="46" spans="1:27" x14ac:dyDescent="0.2">
      <c r="A46" s="20" t="s">
        <v>29</v>
      </c>
      <c r="B46" s="44">
        <f>SUM(B11,B14,B33,B6)</f>
        <v>43</v>
      </c>
      <c r="C46" s="44">
        <f>SUM(C11,C14,C33,C6)</f>
        <v>33</v>
      </c>
      <c r="D46" s="7">
        <f>C46/B46</f>
        <v>0.76744186046511631</v>
      </c>
      <c r="E46" s="46">
        <v>0.9526627218934911</v>
      </c>
      <c r="F46" s="19">
        <v>4.3158649300890675</v>
      </c>
      <c r="G46" s="19">
        <v>0.48242153446307773</v>
      </c>
      <c r="H46" s="19">
        <v>4.4156934918277937</v>
      </c>
      <c r="I46" s="19">
        <v>0.46640270828116637</v>
      </c>
      <c r="J46" s="19">
        <v>4.4803229337712089</v>
      </c>
      <c r="K46" s="19">
        <v>0.49358717967077148</v>
      </c>
      <c r="L46" s="19">
        <v>4.7226209135691901</v>
      </c>
      <c r="M46" s="19">
        <v>0.4386302807685914</v>
      </c>
      <c r="N46" s="19">
        <v>4.3831815693884657</v>
      </c>
      <c r="O46" s="19">
        <v>0.55653473001098464</v>
      </c>
      <c r="P46" s="19">
        <v>4.3798527143354731</v>
      </c>
      <c r="Q46" s="19">
        <v>0.41756544046020444</v>
      </c>
      <c r="R46" s="19">
        <f t="shared" si="5"/>
        <v>4.4495894254968666</v>
      </c>
      <c r="S46" s="25">
        <f>SUM(S11,S14,S33,S6)</f>
        <v>0</v>
      </c>
      <c r="T46" s="15">
        <f>S46/C46</f>
        <v>0</v>
      </c>
      <c r="U46" s="13">
        <f>SUM(U11,U14,U33,U6)</f>
        <v>2</v>
      </c>
      <c r="V46" s="8">
        <f>U46/C46</f>
        <v>6.0606060606060608E-2</v>
      </c>
      <c r="W46" s="25">
        <f>SUM(W11,W14,W33,W6)</f>
        <v>31</v>
      </c>
      <c r="X46" s="8">
        <f>W46/C46</f>
        <v>0.93939393939393945</v>
      </c>
    </row>
    <row r="47" spans="1:27" x14ac:dyDescent="0.2">
      <c r="A47" s="20" t="s">
        <v>30</v>
      </c>
      <c r="B47" s="44">
        <f>SUM(B4,B5,B8,B12,B22,B35,B36,B38,B39)</f>
        <v>160</v>
      </c>
      <c r="C47" s="44">
        <f>SUM(C4,C5,C8,C12,C22,C35,C36,C38,C39)</f>
        <v>129</v>
      </c>
      <c r="D47" s="7">
        <f>C47/B47</f>
        <v>0.80625000000000002</v>
      </c>
      <c r="E47" s="46">
        <v>0.99119837508463104</v>
      </c>
      <c r="F47" s="47">
        <v>3.9220449807445537</v>
      </c>
      <c r="G47" s="47">
        <v>0.92511055295521849</v>
      </c>
      <c r="H47" s="47">
        <v>3.9960229281239057</v>
      </c>
      <c r="I47" s="47">
        <v>1.0241938509859854</v>
      </c>
      <c r="J47" s="47">
        <v>4.2156685249932613</v>
      </c>
      <c r="K47" s="47">
        <v>0.86046829517997325</v>
      </c>
      <c r="L47" s="47">
        <v>4.5288128817906985</v>
      </c>
      <c r="M47" s="47">
        <v>0.63646678216247454</v>
      </c>
      <c r="N47" s="47">
        <v>3.7271518865373103</v>
      </c>
      <c r="O47" s="47">
        <v>1.1249200277046139</v>
      </c>
      <c r="P47" s="47">
        <v>4.0057533624039321</v>
      </c>
      <c r="Q47" s="47">
        <v>0.98749439157732422</v>
      </c>
      <c r="R47" s="19">
        <f t="shared" si="5"/>
        <v>4.0659090940989442</v>
      </c>
      <c r="S47" s="25">
        <f>SUM(S4,S5,S8,S12,S22,S35,S36,S38,S39)</f>
        <v>5</v>
      </c>
      <c r="T47" s="15">
        <f>S47/C47</f>
        <v>3.875968992248062E-2</v>
      </c>
      <c r="U47" s="25">
        <f>SUM(U4,U5,U8,U12,U22,U35,U36,U38,U39)</f>
        <v>18</v>
      </c>
      <c r="V47" s="8">
        <f>U47/C47</f>
        <v>0.13953488372093023</v>
      </c>
      <c r="W47" s="25">
        <f>SUM(W4,W5,W8,W12,W22,W35,W36,W38,W39)</f>
        <v>106</v>
      </c>
      <c r="X47" s="8">
        <f>W47/C47</f>
        <v>0.82170542635658916</v>
      </c>
    </row>
    <row r="48" spans="1:27" x14ac:dyDescent="0.2">
      <c r="A48" s="20" t="s">
        <v>31</v>
      </c>
      <c r="B48" s="44">
        <f>SUM(B3,B7,B9,B10,B15,B16,B17,B18,B19,B21,B23,B26,B27,B31,B32,B34)</f>
        <v>326</v>
      </c>
      <c r="C48" s="44">
        <f>SUM(C3,C7,C9,C10,C15,C16,C17,C18,C19,C21,C23,C26,C27,C31,C32,C34)</f>
        <v>278</v>
      </c>
      <c r="D48" s="7">
        <f>C48/B48</f>
        <v>0.85276073619631898</v>
      </c>
      <c r="E48" s="46">
        <v>0.95187969924812033</v>
      </c>
      <c r="F48" s="19">
        <v>3.7168606335991523</v>
      </c>
      <c r="G48" s="19">
        <v>0.88746849035201014</v>
      </c>
      <c r="H48" s="19">
        <v>3.8041410644442086</v>
      </c>
      <c r="I48" s="19">
        <v>0.90683491103671698</v>
      </c>
      <c r="J48" s="19">
        <v>3.9075145970060063</v>
      </c>
      <c r="K48" s="19">
        <v>0.87275050462176784</v>
      </c>
      <c r="L48" s="19">
        <v>4.1873287471492784</v>
      </c>
      <c r="M48" s="19">
        <v>0.7945202908068757</v>
      </c>
      <c r="N48" s="19">
        <v>3.7044789299231913</v>
      </c>
      <c r="O48" s="19">
        <v>0.94953084830381274</v>
      </c>
      <c r="P48" s="19">
        <v>3.7915440546298234</v>
      </c>
      <c r="Q48" s="19">
        <v>0.88782580498774466</v>
      </c>
      <c r="R48" s="19">
        <f t="shared" si="5"/>
        <v>3.8519780044586103</v>
      </c>
      <c r="S48" s="25">
        <f>SUM(S3,S7,S9,S10,S15,S16,S17,S18,S19,S21,S23,S26,S27,S31,S32,S34)</f>
        <v>32</v>
      </c>
      <c r="T48" s="15">
        <f>S48/C48</f>
        <v>0.11510791366906475</v>
      </c>
      <c r="U48" s="13">
        <f>SUM(U3,U7,U9,U10,U15,U16,U17,U18,U19,U21,U23,U26,U27,U31,U32,U34)</f>
        <v>48</v>
      </c>
      <c r="V48" s="8">
        <f>U48/C48</f>
        <v>0.17266187050359713</v>
      </c>
      <c r="W48" s="25">
        <f>SUM(W3,W7,W9,W10,W15,W16,W17,W18,W19,W21,W23,W26,W27,W31,W32,W34)</f>
        <v>198</v>
      </c>
      <c r="X48" s="8">
        <f>W48/C48</f>
        <v>0.71223021582733814</v>
      </c>
    </row>
    <row r="49" spans="1:24" x14ac:dyDescent="0.2">
      <c r="A49" s="20"/>
      <c r="B49" s="44"/>
      <c r="C49" s="45"/>
      <c r="D49" s="7"/>
      <c r="E49" s="46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5"/>
      <c r="T49" s="15"/>
      <c r="U49" s="13"/>
      <c r="V49" s="8"/>
      <c r="W49" s="25"/>
      <c r="X49" s="8"/>
    </row>
    <row r="50" spans="1:24" s="12" customFormat="1" ht="24" customHeight="1" x14ac:dyDescent="0.2">
      <c r="A50" s="27" t="s">
        <v>24</v>
      </c>
      <c r="B50" s="10">
        <f>SUM(B3:B42)</f>
        <v>672</v>
      </c>
      <c r="C50" s="10">
        <f>SUM(C3:C42)</f>
        <v>524</v>
      </c>
      <c r="D50" s="35">
        <f>C50/B50</f>
        <v>0.77976190476190477</v>
      </c>
      <c r="E50" s="36">
        <v>0.96683286364621723</v>
      </c>
      <c r="F50" s="37">
        <v>3.7204277608031426</v>
      </c>
      <c r="G50" s="37">
        <v>1.4062314898993826</v>
      </c>
      <c r="H50" s="37">
        <v>3.7848822800495663</v>
      </c>
      <c r="I50" s="37">
        <v>1.3940234549428654</v>
      </c>
      <c r="J50" s="37">
        <v>3.9474983172537583</v>
      </c>
      <c r="K50" s="37">
        <v>1.3238689327612727</v>
      </c>
      <c r="L50" s="37">
        <v>4.2584245076586429</v>
      </c>
      <c r="M50" s="37">
        <v>1.1474562593096622</v>
      </c>
      <c r="N50" s="37">
        <v>3.6492766330556772</v>
      </c>
      <c r="O50" s="37">
        <v>1.5291397897436665</v>
      </c>
      <c r="P50" s="37">
        <v>3.7775098640946951</v>
      </c>
      <c r="Q50" s="37">
        <v>1.4170921209931495</v>
      </c>
      <c r="R50" s="37">
        <f t="shared" si="5"/>
        <v>3.8563365604859143</v>
      </c>
      <c r="S50" s="14">
        <f>SUM(S3:S42)</f>
        <v>38</v>
      </c>
      <c r="T50" s="16">
        <f>S50/C50</f>
        <v>7.2519083969465645E-2</v>
      </c>
      <c r="U50" s="10">
        <f>SUM(U3:U42)</f>
        <v>77</v>
      </c>
      <c r="V50" s="11">
        <f>U50/C50</f>
        <v>0.14694656488549618</v>
      </c>
      <c r="W50" s="10">
        <f>SUM(W3:W42)</f>
        <v>409</v>
      </c>
      <c r="X50" s="11">
        <f>W50/C50</f>
        <v>0.78053435114503822</v>
      </c>
    </row>
    <row r="51" spans="1:24" x14ac:dyDescent="0.2">
      <c r="C51" s="45"/>
      <c r="D51" s="18"/>
      <c r="E51" s="11"/>
    </row>
    <row r="52" spans="1:24" x14ac:dyDescent="0.2">
      <c r="C52" s="45"/>
    </row>
  </sheetData>
  <mergeCells count="4">
    <mergeCell ref="U2:V2"/>
    <mergeCell ref="W2:X2"/>
    <mergeCell ref="S1:X1"/>
    <mergeCell ref="S2:T2"/>
  </mergeCells>
  <phoneticPr fontId="0" type="noConversion"/>
  <pageMargins left="0.47244094488188981" right="0.27559055118110237" top="0.51181102362204722" bottom="0.43307086614173229" header="0" footer="0"/>
  <pageSetup paperSize="9" scale="64" orientation="landscape" r:id="rId1"/>
  <headerFooter alignWithMargins="0">
    <oddHeader>&amp;C&amp;"Arial,Negrita"&amp;12RESULTADOS FINALES POSTGRADO 2016-2017
ENCUESTA DE PROFESOR</oddHeader>
  </headerFooter>
  <ignoredErrors>
    <ignoredError sqref="V50 D50 D44:D48 V44:V48" formula="1"/>
    <ignoredError sqref="T43 T3:T5 T8:T42 T6:X7" unlockedFormula="1"/>
    <ignoredError sqref="T50 T44:T48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3" ma:contentTypeDescription="Crear nuevo documento." ma:contentTypeScope="" ma:versionID="63f3da8f1cd098158aa8b7e99bc56ee8">
  <xsd:schema xmlns:xsd="http://www.w3.org/2001/XMLSchema" xmlns:xs="http://www.w3.org/2001/XMLSchema" xmlns:p="http://schemas.microsoft.com/office/2006/metadata/properties" xmlns:ns2="064799f5-a73b-4ff1-8fe6-6344afeef39e" xmlns:ns3="9e25231a-f3f5-49be-87f6-e32b8ba66f8d" targetNamespace="http://schemas.microsoft.com/office/2006/metadata/properties" ma:root="true" ma:fieldsID="a1bf1e9768c98ab00aba8e91b99815d6" ns2:_="" ns3:_="">
    <xsd:import namespace="064799f5-a73b-4ff1-8fe6-6344afeef39e"/>
    <xsd:import namespace="9e25231a-f3f5-49be-87f6-e32b8ba66f8d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610739-6B2C-4961-A458-B6898ECDB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1DDD61-8575-4776-AD14-D2275A88F8F8}">
  <ds:schemaRefs>
    <ds:schemaRef ds:uri="http://schemas.microsoft.com/office/2006/metadata/properties"/>
    <ds:schemaRef ds:uri="http://schemas.microsoft.com/office/infopath/2007/PartnerControls"/>
    <ds:schemaRef ds:uri="9e25231a-f3f5-49be-87f6-e32b8ba66f8d"/>
    <ds:schemaRef ds:uri="064799f5-a73b-4ff1-8fe6-6344afeef39e"/>
  </ds:schemaRefs>
</ds:datastoreItem>
</file>

<file path=customXml/itemProps3.xml><?xml version="1.0" encoding="utf-8"?>
<ds:datastoreItem xmlns:ds="http://schemas.openxmlformats.org/officeDocument/2006/customXml" ds:itemID="{B750BF29-AAFB-4EDC-99E2-8EA5A4658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799f5-a73b-4ff1-8fe6-6344afeef39e"/>
    <ds:schemaRef ds:uri="9e25231a-f3f5-49be-87f6-e32b8ba66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Preguntas</vt:lpstr>
      <vt:lpstr>Valoración ASIGNATURAS</vt:lpstr>
      <vt:lpstr>Valoración PROFESORADO</vt:lpstr>
      <vt:lpstr>'Valoración ASIGNATURAS'!Print_Titles</vt:lpstr>
      <vt:lpstr>'Valoración PROFESORADO'!Print_Titles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Calidad</dc:creator>
  <cp:lastModifiedBy>Perez Mardones, Carlos</cp:lastModifiedBy>
  <cp:lastPrinted>2017-09-01T08:24:55Z</cp:lastPrinted>
  <dcterms:created xsi:type="dcterms:W3CDTF">2010-07-21T09:27:48Z</dcterms:created>
  <dcterms:modified xsi:type="dcterms:W3CDTF">2019-12-17T12:13:50Z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